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EstaPasta_de_trabalho" defaultThemeVersion="124226"/>
  <xr:revisionPtr revIDLastSave="0" documentId="13_ncr:1_{2F867EEB-219A-45C7-8689-9CA1D280C47A}" xr6:coauthVersionLast="47" xr6:coauthVersionMax="47" xr10:uidLastSave="{00000000-0000-0000-0000-000000000000}"/>
  <bookViews>
    <workbookView xWindow="-120" yWindow="-120" windowWidth="20730" windowHeight="11040" tabRatio="656" activeTab="3" xr2:uid="{00000000-000D-0000-FFFF-FFFF00000000}"/>
  </bookViews>
  <sheets>
    <sheet name="Planilha Base" sheetId="13" r:id="rId1"/>
    <sheet name="Tabela de Combate" sheetId="16" r:id="rId2"/>
    <sheet name="Manobras" sheetId="12" state="hidden" r:id="rId3"/>
    <sheet name="Cartas de Combate" sheetId="19" r:id="rId4"/>
  </sheets>
  <definedNames>
    <definedName name="Dano">Manobras!#REF!</definedName>
    <definedName name="Manobras">#REF!</definedName>
    <definedName name="Soma">#REF!</definedName>
    <definedName name="Tecnica">Manobras!#REF!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3" i="19" l="1"/>
  <c r="D113" i="19"/>
  <c r="G113" i="19"/>
  <c r="B114" i="19"/>
  <c r="E114" i="19"/>
  <c r="H114" i="19"/>
  <c r="A116" i="19"/>
  <c r="B116" i="19"/>
  <c r="C116" i="19"/>
  <c r="D116" i="19"/>
  <c r="E116" i="19"/>
  <c r="F116" i="19"/>
  <c r="G116" i="19"/>
  <c r="H116" i="19"/>
  <c r="I116" i="19"/>
  <c r="B117" i="19"/>
  <c r="E117" i="19"/>
  <c r="H117" i="19"/>
  <c r="C118" i="19"/>
  <c r="F118" i="19"/>
  <c r="I118" i="19"/>
  <c r="C119" i="19"/>
  <c r="F119" i="19"/>
  <c r="I119" i="19"/>
  <c r="A120" i="19"/>
  <c r="D120" i="19"/>
  <c r="G120" i="19"/>
  <c r="A128" i="19"/>
  <c r="D128" i="19"/>
  <c r="G128" i="19"/>
  <c r="B129" i="19"/>
  <c r="E129" i="19"/>
  <c r="H129" i="19"/>
  <c r="A131" i="19"/>
  <c r="B131" i="19"/>
  <c r="C131" i="19"/>
  <c r="D131" i="19"/>
  <c r="E131" i="19"/>
  <c r="F131" i="19"/>
  <c r="G131" i="19"/>
  <c r="H131" i="19"/>
  <c r="I131" i="19"/>
  <c r="B132" i="19"/>
  <c r="E132" i="19"/>
  <c r="H132" i="19"/>
  <c r="C133" i="19"/>
  <c r="F133" i="19"/>
  <c r="I133" i="19"/>
  <c r="C134" i="19"/>
  <c r="F134" i="19"/>
  <c r="I134" i="19"/>
  <c r="A135" i="19"/>
  <c r="D135" i="19"/>
  <c r="G135" i="19"/>
  <c r="G98" i="19"/>
  <c r="H101" i="19"/>
  <c r="I101" i="19"/>
  <c r="H102" i="19"/>
  <c r="I103" i="19"/>
  <c r="I104" i="19"/>
  <c r="G105" i="19"/>
  <c r="E10" i="13"/>
  <c r="F10" i="13"/>
  <c r="G10" i="13"/>
  <c r="E11" i="13"/>
  <c r="F11" i="13"/>
  <c r="G11" i="13"/>
  <c r="E12" i="13"/>
  <c r="F12" i="13"/>
  <c r="G12" i="13"/>
  <c r="D98" i="19"/>
  <c r="E99" i="19"/>
  <c r="E101" i="19"/>
  <c r="F101" i="19"/>
  <c r="E102" i="19"/>
  <c r="F103" i="19"/>
  <c r="F104" i="19"/>
  <c r="D105" i="19"/>
  <c r="A160" i="19"/>
  <c r="D160" i="19"/>
  <c r="G160" i="19"/>
  <c r="B161" i="19"/>
  <c r="E161" i="19"/>
  <c r="H161" i="19"/>
  <c r="A163" i="19"/>
  <c r="B163" i="19"/>
  <c r="C163" i="19"/>
  <c r="D163" i="19"/>
  <c r="E163" i="19"/>
  <c r="F163" i="19"/>
  <c r="G163" i="19"/>
  <c r="H163" i="19"/>
  <c r="I163" i="19"/>
  <c r="B164" i="19"/>
  <c r="E164" i="19"/>
  <c r="H164" i="19"/>
  <c r="C165" i="19"/>
  <c r="F165" i="19"/>
  <c r="I165" i="19"/>
  <c r="C166" i="19"/>
  <c r="F166" i="19"/>
  <c r="I166" i="19"/>
  <c r="A167" i="19"/>
  <c r="D167" i="19"/>
  <c r="G167" i="19"/>
  <c r="A175" i="19"/>
  <c r="D175" i="19"/>
  <c r="B176" i="19"/>
  <c r="E176" i="19"/>
  <c r="A178" i="19"/>
  <c r="B178" i="19"/>
  <c r="C178" i="19"/>
  <c r="D178" i="19"/>
  <c r="E178" i="19"/>
  <c r="F178" i="19"/>
  <c r="B179" i="19"/>
  <c r="E179" i="19"/>
  <c r="C180" i="19"/>
  <c r="F180" i="19"/>
  <c r="C181" i="19"/>
  <c r="F181" i="19"/>
  <c r="A182" i="19"/>
  <c r="D182" i="19"/>
  <c r="D145" i="19"/>
  <c r="G145" i="19"/>
  <c r="E146" i="19"/>
  <c r="H146" i="19"/>
  <c r="D148" i="19"/>
  <c r="E148" i="19"/>
  <c r="F148" i="19"/>
  <c r="G148" i="19"/>
  <c r="H148" i="19"/>
  <c r="I148" i="19"/>
  <c r="E149" i="19"/>
  <c r="H149" i="19"/>
  <c r="F150" i="19"/>
  <c r="I150" i="19"/>
  <c r="F151" i="19"/>
  <c r="I151" i="19"/>
  <c r="D152" i="19"/>
  <c r="G152" i="19"/>
  <c r="H26" i="12" l="1"/>
  <c r="C26" i="12"/>
  <c r="H338" i="12"/>
  <c r="F361" i="12"/>
  <c r="E361" i="12"/>
  <c r="D361" i="12"/>
  <c r="D353" i="12"/>
  <c r="C361" i="12"/>
  <c r="C350" i="12"/>
  <c r="C245" i="12"/>
  <c r="C244" i="12"/>
  <c r="C359" i="12"/>
  <c r="C357" i="12"/>
  <c r="C356" i="12"/>
  <c r="D356" i="12"/>
  <c r="F341" i="12"/>
  <c r="C351" i="12"/>
  <c r="C355" i="12"/>
  <c r="C341" i="12"/>
  <c r="G353" i="12"/>
  <c r="F353" i="12"/>
  <c r="E353" i="12"/>
  <c r="D338" i="12"/>
  <c r="C347" i="12"/>
  <c r="D346" i="12"/>
  <c r="D345" i="12"/>
  <c r="C346" i="12"/>
  <c r="C343" i="12"/>
  <c r="F345" i="12"/>
  <c r="E345" i="12"/>
  <c r="E340" i="12"/>
  <c r="D342" i="12"/>
  <c r="C342" i="12"/>
  <c r="F141" i="12"/>
  <c r="D341" i="12"/>
  <c r="D141" i="12"/>
  <c r="C141" i="12"/>
  <c r="D340" i="12"/>
  <c r="C340" i="12"/>
  <c r="C326" i="12"/>
  <c r="D339" i="12"/>
  <c r="H332" i="12"/>
  <c r="F338" i="12"/>
  <c r="E338" i="12"/>
  <c r="D64" i="12"/>
  <c r="G101" i="19" s="1"/>
  <c r="D191" i="12"/>
  <c r="D159" i="12"/>
  <c r="D6" i="12"/>
  <c r="D5" i="12"/>
  <c r="C308" i="12"/>
  <c r="C305" i="12"/>
  <c r="C307" i="12"/>
  <c r="C290" i="12"/>
  <c r="C306" i="12"/>
  <c r="C274" i="12"/>
  <c r="C304" i="12"/>
  <c r="C297" i="12"/>
  <c r="C303" i="12"/>
  <c r="C302" i="12"/>
  <c r="C301" i="12"/>
  <c r="C300" i="12"/>
  <c r="C299" i="12"/>
  <c r="C137" i="12"/>
  <c r="C289" i="12"/>
  <c r="D212" i="19" l="1"/>
  <c r="D41" i="16"/>
  <c r="D46" i="13"/>
  <c r="A152" i="19"/>
  <c r="A105" i="19"/>
  <c r="G86" i="19"/>
  <c r="D86" i="19"/>
  <c r="A86" i="19"/>
  <c r="G71" i="19"/>
  <c r="D71" i="19"/>
  <c r="A71" i="19"/>
  <c r="G56" i="19"/>
  <c r="C151" i="19"/>
  <c r="C104" i="19"/>
  <c r="I85" i="19"/>
  <c r="F85" i="19"/>
  <c r="C85" i="19"/>
  <c r="I70" i="19"/>
  <c r="F70" i="19"/>
  <c r="C70" i="19"/>
  <c r="I55" i="19"/>
  <c r="C150" i="19"/>
  <c r="C103" i="19"/>
  <c r="I84" i="19"/>
  <c r="F84" i="19"/>
  <c r="C84" i="19"/>
  <c r="I69" i="19"/>
  <c r="F69" i="19"/>
  <c r="C69" i="19"/>
  <c r="C54" i="19"/>
  <c r="C148" i="19"/>
  <c r="C101" i="19"/>
  <c r="F82" i="19"/>
  <c r="C67" i="19"/>
  <c r="I52" i="19"/>
  <c r="B148" i="19"/>
  <c r="B101" i="19"/>
  <c r="H82" i="19"/>
  <c r="B82" i="19"/>
  <c r="E67" i="19"/>
  <c r="B67" i="19"/>
  <c r="H52" i="19"/>
  <c r="A37" i="16"/>
  <c r="A145" i="19"/>
  <c r="J41" i="13"/>
  <c r="J40" i="13"/>
  <c r="I41" i="13"/>
  <c r="I40" i="13"/>
  <c r="D41" i="13"/>
  <c r="C41" i="13"/>
  <c r="C40" i="13"/>
  <c r="A98" i="19"/>
  <c r="G79" i="19"/>
  <c r="D79" i="19"/>
  <c r="A79" i="19"/>
  <c r="G64" i="19"/>
  <c r="D64" i="19"/>
  <c r="A64" i="19"/>
  <c r="G49" i="19"/>
  <c r="D56" i="19"/>
  <c r="A56" i="19"/>
  <c r="F55" i="19"/>
  <c r="C55" i="19"/>
  <c r="J17" i="13"/>
  <c r="I54" i="19"/>
  <c r="F54" i="19"/>
  <c r="I16" i="13"/>
  <c r="F52" i="19"/>
  <c r="C52" i="19"/>
  <c r="F17" i="13"/>
  <c r="E52" i="19"/>
  <c r="B52" i="19"/>
  <c r="E11" i="16"/>
  <c r="D49" i="19"/>
  <c r="A49" i="19"/>
  <c r="E12" i="16"/>
  <c r="G35" i="19"/>
  <c r="E36" i="19"/>
  <c r="B36" i="19"/>
  <c r="D35" i="19"/>
  <c r="H380" i="12" l="1"/>
  <c r="H379" i="12"/>
  <c r="H378" i="12"/>
  <c r="H312" i="12"/>
  <c r="D380" i="12"/>
  <c r="D379" i="12"/>
  <c r="D378" i="12"/>
  <c r="D297" i="12"/>
  <c r="C380" i="12"/>
  <c r="C379" i="12"/>
  <c r="C378" i="12"/>
  <c r="C315" i="12"/>
  <c r="C318" i="12"/>
  <c r="C316" i="12"/>
  <c r="D316" i="12"/>
  <c r="D315" i="12"/>
  <c r="C325" i="12"/>
  <c r="C333" i="12"/>
  <c r="C327" i="12"/>
  <c r="C312" i="12"/>
  <c r="C313" i="12"/>
  <c r="D313" i="12"/>
  <c r="C332" i="12"/>
  <c r="D325" i="12"/>
  <c r="D331" i="12"/>
  <c r="G332" i="12"/>
  <c r="H319" i="12"/>
  <c r="C319" i="12"/>
  <c r="H327" i="12"/>
  <c r="H272" i="12"/>
  <c r="H297" i="12"/>
  <c r="D319" i="12"/>
  <c r="D321" i="12"/>
  <c r="C321" i="12"/>
  <c r="C329" i="12"/>
  <c r="D265" i="12"/>
  <c r="C268" i="12"/>
  <c r="C267" i="12"/>
  <c r="H308" i="12"/>
  <c r="C330" i="12"/>
  <c r="D271" i="12"/>
  <c r="C331" i="12"/>
  <c r="H36" i="12"/>
  <c r="H190" i="12"/>
  <c r="C36" i="12"/>
  <c r="C11" i="12"/>
  <c r="D11" i="12"/>
  <c r="D155" i="12"/>
  <c r="C192" i="12"/>
  <c r="D283" i="12"/>
  <c r="D270" i="12"/>
  <c r="D261" i="12"/>
  <c r="C283" i="12"/>
  <c r="H279" i="12"/>
  <c r="H249" i="12"/>
  <c r="H280" i="12"/>
  <c r="C279" i="12"/>
  <c r="D263" i="12"/>
  <c r="D177" i="12"/>
  <c r="C263" i="12"/>
  <c r="C281" i="12"/>
  <c r="D281" i="12"/>
  <c r="D273" i="12"/>
  <c r="C273" i="12"/>
  <c r="D256" i="12"/>
  <c r="D248" i="12"/>
  <c r="C243" i="12"/>
  <c r="D233" i="12"/>
  <c r="C228" i="12"/>
  <c r="H41" i="13"/>
  <c r="H40" i="13"/>
  <c r="A41" i="16"/>
  <c r="A40" i="16"/>
  <c r="A39" i="16"/>
  <c r="A38" i="16"/>
  <c r="A10" i="16"/>
  <c r="A9" i="16"/>
  <c r="A8" i="16"/>
  <c r="A7" i="16"/>
  <c r="A6" i="16"/>
  <c r="A5" i="16"/>
  <c r="A4" i="16"/>
  <c r="A3" i="16"/>
  <c r="A2" i="16"/>
  <c r="D245" i="12"/>
  <c r="D225" i="12"/>
  <c r="C225" i="12"/>
  <c r="E213" i="12"/>
  <c r="H213" i="12"/>
  <c r="H30" i="12"/>
  <c r="D213" i="12"/>
  <c r="D211" i="12"/>
  <c r="H227" i="12"/>
  <c r="D227" i="12"/>
  <c r="C227" i="12"/>
  <c r="D221" i="12"/>
  <c r="D232" i="12"/>
  <c r="C214" i="12"/>
  <c r="F207" i="12"/>
  <c r="D9" i="12"/>
  <c r="E207" i="12"/>
  <c r="D12" i="12"/>
  <c r="D207" i="12"/>
  <c r="D21" i="12"/>
  <c r="D244" i="12"/>
  <c r="D208" i="12"/>
  <c r="C208" i="12"/>
  <c r="C231" i="12"/>
  <c r="D272" i="12"/>
  <c r="H246" i="12"/>
  <c r="H162" i="12"/>
  <c r="E246" i="12"/>
  <c r="D246" i="12"/>
  <c r="D241" i="12"/>
  <c r="H226" i="12"/>
  <c r="H112" i="12"/>
  <c r="C226" i="12"/>
  <c r="H224" i="12"/>
  <c r="D224" i="12"/>
  <c r="C224" i="12"/>
  <c r="D258" i="12"/>
  <c r="C258" i="12"/>
  <c r="D190" i="12"/>
  <c r="D197" i="12"/>
  <c r="D186" i="12"/>
  <c r="H196" i="12"/>
  <c r="F272" i="12"/>
  <c r="E272" i="12"/>
  <c r="D194" i="12"/>
  <c r="C272" i="12"/>
  <c r="C195" i="12"/>
  <c r="D406" i="12"/>
  <c r="D403" i="12"/>
  <c r="D437" i="12"/>
  <c r="H413" i="12"/>
  <c r="H439" i="12"/>
  <c r="H438" i="12"/>
  <c r="H399" i="12"/>
  <c r="H421" i="12"/>
  <c r="H415" i="12"/>
  <c r="H436" i="12"/>
  <c r="H422" i="12"/>
  <c r="H435" i="12"/>
  <c r="H433" i="12"/>
  <c r="H434" i="12"/>
  <c r="H432" i="12"/>
  <c r="H431" i="12"/>
  <c r="H430" i="12"/>
  <c r="H424" i="12"/>
  <c r="H429" i="12"/>
  <c r="H427" i="12"/>
  <c r="H426" i="12"/>
  <c r="H425" i="12"/>
  <c r="H423" i="12"/>
  <c r="H420" i="12"/>
  <c r="H419" i="12"/>
  <c r="H418" i="12"/>
  <c r="H411" i="12"/>
  <c r="H417" i="12"/>
  <c r="H416" i="12"/>
  <c r="H408" i="12"/>
  <c r="H414" i="12"/>
  <c r="H428" i="12"/>
  <c r="H404" i="12"/>
  <c r="H406" i="12"/>
  <c r="H403" i="12"/>
  <c r="H412" i="12"/>
  <c r="H409" i="12"/>
  <c r="H437" i="12"/>
  <c r="H400" i="12"/>
  <c r="H402" i="12"/>
  <c r="H401" i="12"/>
  <c r="H398" i="12"/>
  <c r="D413" i="12"/>
  <c r="D407" i="12"/>
  <c r="D405" i="12"/>
  <c r="D439" i="12"/>
  <c r="D438" i="12"/>
  <c r="D399" i="12"/>
  <c r="D421" i="12"/>
  <c r="D415" i="12"/>
  <c r="D436" i="12"/>
  <c r="D422" i="12"/>
  <c r="D435" i="12"/>
  <c r="D433" i="12"/>
  <c r="D434" i="12"/>
  <c r="D432" i="12"/>
  <c r="D431" i="12"/>
  <c r="D430" i="12"/>
  <c r="D424" i="12"/>
  <c r="D429" i="12"/>
  <c r="D427" i="12"/>
  <c r="D426" i="12"/>
  <c r="D425" i="12"/>
  <c r="D423" i="12"/>
  <c r="D420" i="12"/>
  <c r="D419" i="12"/>
  <c r="D418" i="12"/>
  <c r="D411" i="12"/>
  <c r="D417" i="12"/>
  <c r="D416" i="12"/>
  <c r="D408" i="12"/>
  <c r="D410" i="12"/>
  <c r="D414" i="12"/>
  <c r="D428" i="12"/>
  <c r="D412" i="12"/>
  <c r="D409" i="12"/>
  <c r="D400" i="12"/>
  <c r="D402" i="12"/>
  <c r="D404" i="12"/>
  <c r="D401" i="12"/>
  <c r="D398" i="12"/>
  <c r="C413" i="12"/>
  <c r="C407" i="12"/>
  <c r="C405" i="12"/>
  <c r="C439" i="12"/>
  <c r="C421" i="12"/>
  <c r="C438" i="12"/>
  <c r="C399" i="12"/>
  <c r="C415" i="12"/>
  <c r="C436" i="12"/>
  <c r="C422" i="12"/>
  <c r="C435" i="12"/>
  <c r="C433" i="12"/>
  <c r="C434" i="12"/>
  <c r="C432" i="12"/>
  <c r="C431" i="12"/>
  <c r="C430" i="12"/>
  <c r="C424" i="12"/>
  <c r="C429" i="12"/>
  <c r="C427" i="12"/>
  <c r="C426" i="12"/>
  <c r="C425" i="12"/>
  <c r="C423" i="12"/>
  <c r="C420" i="12"/>
  <c r="C419" i="12"/>
  <c r="C418" i="12"/>
  <c r="C411" i="12"/>
  <c r="C417" i="12"/>
  <c r="C416" i="12"/>
  <c r="C408" i="12"/>
  <c r="C410" i="12"/>
  <c r="C414" i="12"/>
  <c r="C428" i="12"/>
  <c r="C404" i="12"/>
  <c r="C406" i="12"/>
  <c r="C403" i="12"/>
  <c r="C412" i="12"/>
  <c r="C400" i="12"/>
  <c r="C409" i="12"/>
  <c r="C437" i="12"/>
  <c r="C402" i="12"/>
  <c r="C401" i="12"/>
  <c r="C398" i="12"/>
  <c r="D40" i="13"/>
  <c r="H36" i="16"/>
  <c r="H35" i="16"/>
  <c r="G36" i="16"/>
  <c r="G35" i="16"/>
  <c r="F36" i="16"/>
  <c r="F35" i="16"/>
  <c r="E36" i="16"/>
  <c r="E35" i="16"/>
  <c r="D36" i="16"/>
  <c r="D35" i="16"/>
  <c r="C36" i="16"/>
  <c r="C35" i="16"/>
  <c r="A36" i="16"/>
  <c r="A35" i="16"/>
  <c r="C375" i="12"/>
  <c r="C374" i="12"/>
  <c r="D303" i="12"/>
  <c r="D301" i="12"/>
  <c r="D300" i="12"/>
  <c r="D299" i="12"/>
  <c r="C298" i="12"/>
  <c r="H373" i="12"/>
  <c r="H372" i="12"/>
  <c r="D371" i="12"/>
  <c r="D373" i="12"/>
  <c r="D372" i="12"/>
  <c r="C371" i="12"/>
  <c r="C373" i="12"/>
  <c r="C372" i="12"/>
  <c r="H305" i="12"/>
  <c r="H304" i="12"/>
  <c r="H74" i="12"/>
  <c r="D308" i="12"/>
  <c r="D306" i="12"/>
  <c r="D305" i="12"/>
  <c r="D304" i="12"/>
  <c r="D74" i="12"/>
  <c r="C74" i="12"/>
  <c r="D307" i="12"/>
  <c r="D370" i="12"/>
  <c r="D369" i="12"/>
  <c r="D368" i="12"/>
  <c r="D367" i="12"/>
  <c r="D366" i="12"/>
  <c r="D365" i="12"/>
  <c r="D364" i="12"/>
  <c r="D363" i="12"/>
  <c r="C370" i="12"/>
  <c r="C369" i="12"/>
  <c r="C368" i="12"/>
  <c r="C367" i="12"/>
  <c r="C366" i="12"/>
  <c r="C365" i="12"/>
  <c r="C364" i="12"/>
  <c r="C363" i="12"/>
  <c r="H376" i="12"/>
  <c r="D376" i="12"/>
  <c r="C376" i="12"/>
  <c r="H375" i="12"/>
  <c r="D375" i="12"/>
  <c r="F192" i="12"/>
  <c r="H192" i="12"/>
  <c r="H9" i="16"/>
  <c r="H8" i="16"/>
  <c r="G41" i="16"/>
  <c r="G40" i="16"/>
  <c r="G39" i="16"/>
  <c r="G38" i="16"/>
  <c r="G37" i="16"/>
  <c r="F41" i="16"/>
  <c r="F40" i="16"/>
  <c r="F39" i="16"/>
  <c r="F38" i="16"/>
  <c r="F37" i="16"/>
  <c r="E41" i="13"/>
  <c r="J35" i="16"/>
  <c r="J34" i="16"/>
  <c r="J33" i="16"/>
  <c r="J32" i="16"/>
  <c r="J31" i="16"/>
  <c r="J30" i="16"/>
  <c r="J29" i="16"/>
  <c r="J28" i="16"/>
  <c r="J27" i="16"/>
  <c r="J26" i="16"/>
  <c r="J25" i="16"/>
  <c r="J24" i="16"/>
  <c r="J23" i="16"/>
  <c r="J22" i="16"/>
  <c r="J21" i="16"/>
  <c r="J20" i="16"/>
  <c r="J19" i="16"/>
  <c r="J18" i="16"/>
  <c r="J17" i="16"/>
  <c r="J16" i="16"/>
  <c r="J15" i="16"/>
  <c r="J14" i="16"/>
  <c r="J13" i="16"/>
  <c r="J12" i="16"/>
  <c r="J11" i="16"/>
  <c r="J16" i="13"/>
  <c r="I35" i="16"/>
  <c r="I34" i="16"/>
  <c r="I33" i="16"/>
  <c r="I32" i="16"/>
  <c r="I31" i="16"/>
  <c r="I30" i="16"/>
  <c r="I29" i="16"/>
  <c r="I28" i="16"/>
  <c r="I27" i="16"/>
  <c r="I26" i="16"/>
  <c r="I25" i="16"/>
  <c r="I24" i="16"/>
  <c r="I23" i="16"/>
  <c r="I22" i="16"/>
  <c r="I21" i="16"/>
  <c r="I20" i="16"/>
  <c r="I19" i="16"/>
  <c r="I18" i="16"/>
  <c r="I17" i="16"/>
  <c r="I16" i="16"/>
  <c r="I15" i="16"/>
  <c r="I14" i="16"/>
  <c r="I13" i="16"/>
  <c r="I12" i="16"/>
  <c r="I11" i="16"/>
  <c r="H34" i="16"/>
  <c r="H33" i="16"/>
  <c r="H32" i="16"/>
  <c r="H31" i="16"/>
  <c r="H30" i="16"/>
  <c r="H28" i="16"/>
  <c r="H27" i="16"/>
  <c r="H26" i="16"/>
  <c r="H25" i="16"/>
  <c r="H23" i="16"/>
  <c r="H22" i="16"/>
  <c r="G34" i="16"/>
  <c r="G33" i="16"/>
  <c r="G32" i="16"/>
  <c r="G31" i="16"/>
  <c r="G30" i="16"/>
  <c r="G29" i="16"/>
  <c r="G28" i="16"/>
  <c r="G27" i="16"/>
  <c r="G26" i="16"/>
  <c r="G25" i="16"/>
  <c r="G24" i="16"/>
  <c r="G23" i="16"/>
  <c r="G22" i="16"/>
  <c r="G21" i="16"/>
  <c r="G20" i="16"/>
  <c r="G19" i="16"/>
  <c r="G18" i="16"/>
  <c r="G17" i="16"/>
  <c r="G15" i="16"/>
  <c r="G14" i="16"/>
  <c r="G13" i="16"/>
  <c r="G12" i="16"/>
  <c r="G11" i="16"/>
  <c r="G16" i="13"/>
  <c r="F34" i="16"/>
  <c r="F33" i="16"/>
  <c r="F32" i="16"/>
  <c r="F31" i="16"/>
  <c r="F30" i="16"/>
  <c r="F29" i="16"/>
  <c r="F28" i="16"/>
  <c r="F27" i="16"/>
  <c r="F26" i="16"/>
  <c r="F25" i="16"/>
  <c r="F24" i="16"/>
  <c r="F23" i="16"/>
  <c r="F22" i="16"/>
  <c r="F20" i="16"/>
  <c r="F18" i="16"/>
  <c r="F14" i="16"/>
  <c r="F13" i="16"/>
  <c r="F11" i="16"/>
  <c r="F16" i="13"/>
  <c r="E34" i="16"/>
  <c r="E33" i="16"/>
  <c r="E32" i="16"/>
  <c r="E31" i="16"/>
  <c r="E30" i="16"/>
  <c r="E29" i="16"/>
  <c r="E28" i="16"/>
  <c r="E27" i="16"/>
  <c r="E26" i="16"/>
  <c r="E25" i="16"/>
  <c r="E24" i="16"/>
  <c r="E23" i="16"/>
  <c r="E22" i="16"/>
  <c r="E21" i="16"/>
  <c r="E20" i="16"/>
  <c r="E19" i="16"/>
  <c r="E17" i="16"/>
  <c r="E15" i="16"/>
  <c r="E14" i="16"/>
  <c r="E13" i="16"/>
  <c r="E16" i="13"/>
  <c r="D34" i="16"/>
  <c r="D33" i="16"/>
  <c r="D32" i="16"/>
  <c r="D31" i="16"/>
  <c r="D30" i="16"/>
  <c r="D10" i="16"/>
  <c r="D9" i="16"/>
  <c r="C34" i="16"/>
  <c r="C33" i="16"/>
  <c r="C32" i="16"/>
  <c r="C31" i="16"/>
  <c r="C30" i="16"/>
  <c r="A34" i="16"/>
  <c r="A33" i="16"/>
  <c r="A32" i="16"/>
  <c r="A31" i="16"/>
  <c r="A30" i="16"/>
  <c r="A29" i="16"/>
  <c r="A28" i="16"/>
  <c r="A27" i="16"/>
  <c r="A26" i="16"/>
  <c r="A25" i="16"/>
  <c r="A24" i="16"/>
  <c r="A23" i="16"/>
  <c r="A22" i="16"/>
  <c r="A21" i="16"/>
  <c r="A20" i="16"/>
  <c r="A19" i="16"/>
  <c r="A18" i="16"/>
  <c r="A17" i="16"/>
  <c r="A16" i="16"/>
  <c r="A15" i="16"/>
  <c r="A14" i="16"/>
  <c r="A13" i="16"/>
  <c r="A12" i="16"/>
  <c r="A11" i="16"/>
  <c r="G46" i="13"/>
  <c r="G45" i="13"/>
  <c r="G44" i="13"/>
  <c r="G43" i="13"/>
  <c r="G42" i="13"/>
  <c r="G41" i="13"/>
  <c r="F46" i="13"/>
  <c r="F45" i="13"/>
  <c r="F44" i="13"/>
  <c r="F43" i="13"/>
  <c r="F42" i="13"/>
  <c r="F41" i="13"/>
  <c r="E46" i="13"/>
  <c r="E45" i="13"/>
  <c r="E44" i="13"/>
  <c r="E43" i="13"/>
  <c r="E42" i="13"/>
  <c r="H14" i="13"/>
  <c r="H13" i="13"/>
  <c r="C233" i="12" s="1"/>
  <c r="G15" i="13"/>
  <c r="G14" i="13"/>
  <c r="G13" i="13"/>
  <c r="G9" i="13"/>
  <c r="G8" i="13"/>
  <c r="G7" i="13"/>
  <c r="F15" i="13"/>
  <c r="F14" i="13"/>
  <c r="F13" i="13"/>
  <c r="F9" i="13"/>
  <c r="F8" i="13"/>
  <c r="F7" i="13"/>
  <c r="E15" i="13"/>
  <c r="E14" i="13"/>
  <c r="E13" i="13"/>
  <c r="E9" i="13"/>
  <c r="E8" i="13"/>
  <c r="E7" i="13"/>
  <c r="D15" i="13"/>
  <c r="D14" i="13"/>
  <c r="H374" i="12"/>
  <c r="H393" i="12"/>
  <c r="H390" i="12"/>
  <c r="H389" i="12"/>
  <c r="H388" i="12"/>
  <c r="H387" i="12"/>
  <c r="H386" i="12"/>
  <c r="H385" i="12"/>
  <c r="H194" i="12"/>
  <c r="H250" i="12"/>
  <c r="H193" i="12"/>
  <c r="H291" i="12"/>
  <c r="H290" i="12"/>
  <c r="H189" i="12"/>
  <c r="H188" i="12"/>
  <c r="H187" i="12"/>
  <c r="H186" i="12"/>
  <c r="H184" i="12"/>
  <c r="H183" i="12"/>
  <c r="H180" i="12"/>
  <c r="H179" i="12"/>
  <c r="H171" i="12"/>
  <c r="H285" i="12"/>
  <c r="H167" i="12"/>
  <c r="H166" i="12"/>
  <c r="H164" i="12"/>
  <c r="H161" i="12"/>
  <c r="H160" i="12"/>
  <c r="H241" i="12"/>
  <c r="H158" i="12"/>
  <c r="H240" i="12"/>
  <c r="H155" i="12"/>
  <c r="H154" i="12"/>
  <c r="H153" i="12"/>
  <c r="H150" i="12"/>
  <c r="H238" i="12"/>
  <c r="H149" i="12"/>
  <c r="H146" i="12"/>
  <c r="H145" i="12"/>
  <c r="H142" i="12"/>
  <c r="H234" i="12"/>
  <c r="H138" i="12"/>
  <c r="H134" i="12"/>
  <c r="H130" i="12"/>
  <c r="H129" i="12"/>
  <c r="H128" i="12"/>
  <c r="H127" i="12"/>
  <c r="H123" i="12"/>
  <c r="H122" i="12"/>
  <c r="H118" i="12"/>
  <c r="H117" i="12"/>
  <c r="H225" i="12"/>
  <c r="H108" i="12"/>
  <c r="H107" i="12"/>
  <c r="E53" i="19" s="1"/>
  <c r="H223" i="12"/>
  <c r="H103" i="12"/>
  <c r="H99" i="12"/>
  <c r="H222" i="12"/>
  <c r="H97" i="12"/>
  <c r="H96" i="12"/>
  <c r="H95" i="12"/>
  <c r="H94" i="12"/>
  <c r="H92" i="12"/>
  <c r="H90" i="12"/>
  <c r="H89" i="12"/>
  <c r="H88" i="12"/>
  <c r="H84" i="12"/>
  <c r="H83" i="12"/>
  <c r="H82" i="12"/>
  <c r="H79" i="12"/>
  <c r="H78" i="12"/>
  <c r="H77" i="12"/>
  <c r="H76" i="12"/>
  <c r="H75" i="12"/>
  <c r="H73" i="12"/>
  <c r="H72" i="12"/>
  <c r="H71" i="12"/>
  <c r="H70" i="12"/>
  <c r="H66" i="12"/>
  <c r="H65" i="12"/>
  <c r="H61" i="12"/>
  <c r="H58" i="12"/>
  <c r="H57" i="12"/>
  <c r="H262" i="12"/>
  <c r="H51" i="12"/>
  <c r="H49" i="12"/>
  <c r="H48" i="12"/>
  <c r="H47" i="12"/>
  <c r="H46" i="12"/>
  <c r="H45" i="12"/>
  <c r="H44" i="12"/>
  <c r="H261" i="12"/>
  <c r="H260" i="12"/>
  <c r="H43" i="12"/>
  <c r="H42" i="12"/>
  <c r="H41" i="12"/>
  <c r="H40" i="12"/>
  <c r="H216" i="12"/>
  <c r="H39" i="12"/>
  <c r="H38" i="12"/>
  <c r="H37" i="12"/>
  <c r="H35" i="12"/>
  <c r="H32" i="12"/>
  <c r="H31" i="12"/>
  <c r="H257" i="12"/>
  <c r="H215" i="12"/>
  <c r="H212" i="12"/>
  <c r="H29" i="12"/>
  <c r="H27" i="12"/>
  <c r="H25" i="12"/>
  <c r="H255" i="12"/>
  <c r="H206" i="12"/>
  <c r="H21" i="12"/>
  <c r="H19" i="12"/>
  <c r="H15" i="12"/>
  <c r="H12" i="12"/>
  <c r="H204" i="12"/>
  <c r="H10" i="12"/>
  <c r="H9" i="12"/>
  <c r="H8" i="12"/>
  <c r="H7" i="12"/>
  <c r="H5" i="12"/>
  <c r="H12" i="16" s="1"/>
  <c r="G185" i="12"/>
  <c r="G16" i="16" s="1"/>
  <c r="F185" i="12"/>
  <c r="I67" i="19" s="1"/>
  <c r="E185" i="12"/>
  <c r="E21" i="13" s="1"/>
  <c r="D185" i="12"/>
  <c r="D182" i="12"/>
  <c r="G249" i="12"/>
  <c r="D180" i="12"/>
  <c r="F249" i="12"/>
  <c r="E249" i="12"/>
  <c r="D249" i="12"/>
  <c r="F182" i="12"/>
  <c r="F67" i="19" s="1"/>
  <c r="C180" i="12"/>
  <c r="E182" i="12"/>
  <c r="D169" i="12"/>
  <c r="F167" i="12"/>
  <c r="C82" i="19" s="1"/>
  <c r="D167" i="12"/>
  <c r="F284" i="12"/>
  <c r="C391" i="12"/>
  <c r="E154" i="12"/>
  <c r="D154" i="12"/>
  <c r="F152" i="12"/>
  <c r="D148" i="12"/>
  <c r="F274" i="12"/>
  <c r="F136" i="12"/>
  <c r="D136" i="12"/>
  <c r="E134" i="12"/>
  <c r="E82" i="19" s="1"/>
  <c r="D134" i="12"/>
  <c r="G109" i="12"/>
  <c r="E109" i="12"/>
  <c r="F266" i="12"/>
  <c r="E266" i="12"/>
  <c r="D266" i="12"/>
  <c r="D100" i="12"/>
  <c r="F265" i="12"/>
  <c r="E265" i="12"/>
  <c r="D88" i="12"/>
  <c r="F97" i="12"/>
  <c r="D79" i="12"/>
  <c r="E262" i="12"/>
  <c r="D262" i="12"/>
  <c r="E41" i="12"/>
  <c r="D41" i="12"/>
  <c r="D35" i="12"/>
  <c r="F5" i="12"/>
  <c r="F12" i="16" s="1"/>
  <c r="E5" i="12"/>
  <c r="G40" i="13"/>
  <c r="G39" i="13"/>
  <c r="G38" i="13"/>
  <c r="G37" i="13"/>
  <c r="G36" i="13"/>
  <c r="G35" i="13"/>
  <c r="G34" i="13"/>
  <c r="G33" i="13"/>
  <c r="G32" i="13"/>
  <c r="G31" i="13"/>
  <c r="G30" i="13"/>
  <c r="G29" i="13"/>
  <c r="G28" i="13"/>
  <c r="G27" i="13"/>
  <c r="G26" i="13"/>
  <c r="G25" i="13"/>
  <c r="G24" i="13"/>
  <c r="G23" i="13"/>
  <c r="G22" i="13"/>
  <c r="G21" i="13"/>
  <c r="G20" i="13"/>
  <c r="G19" i="13"/>
  <c r="G18" i="13"/>
  <c r="G17" i="13"/>
  <c r="F40" i="13"/>
  <c r="F39" i="13"/>
  <c r="F38" i="13"/>
  <c r="F37" i="13"/>
  <c r="F36" i="13"/>
  <c r="F35" i="13"/>
  <c r="F34" i="13"/>
  <c r="F33" i="13"/>
  <c r="F32" i="13"/>
  <c r="F31" i="13"/>
  <c r="F30" i="13"/>
  <c r="F29" i="13"/>
  <c r="F28" i="13"/>
  <c r="F27" i="13"/>
  <c r="F25" i="13"/>
  <c r="F23" i="13"/>
  <c r="F21" i="13"/>
  <c r="F20" i="13"/>
  <c r="F19" i="13"/>
  <c r="F18" i="13"/>
  <c r="E40" i="13"/>
  <c r="E39" i="13"/>
  <c r="E38" i="13"/>
  <c r="E37" i="13"/>
  <c r="E36" i="13"/>
  <c r="E35" i="13"/>
  <c r="E34" i="13"/>
  <c r="E33" i="13"/>
  <c r="E32" i="13"/>
  <c r="E31" i="13"/>
  <c r="E30" i="13"/>
  <c r="E29" i="13"/>
  <c r="E28" i="13"/>
  <c r="E27" i="13"/>
  <c r="E26" i="13"/>
  <c r="E25" i="13"/>
  <c r="E24" i="13"/>
  <c r="E22" i="13"/>
  <c r="E20" i="13"/>
  <c r="E19" i="13"/>
  <c r="E18" i="13"/>
  <c r="E17" i="13"/>
  <c r="C292" i="12"/>
  <c r="C291" i="12"/>
  <c r="C288" i="12"/>
  <c r="C285" i="12"/>
  <c r="C270" i="12"/>
  <c r="C261" i="12"/>
  <c r="D289" i="12"/>
  <c r="D288" i="12"/>
  <c r="D285" i="12"/>
  <c r="J8" i="13"/>
  <c r="J7" i="13" s="1"/>
  <c r="J15" i="13"/>
  <c r="J18" i="13"/>
  <c r="J19" i="13"/>
  <c r="J20" i="13"/>
  <c r="J21" i="13"/>
  <c r="J22" i="13"/>
  <c r="J23" i="13"/>
  <c r="J24" i="13"/>
  <c r="J25" i="13"/>
  <c r="J26" i="13"/>
  <c r="J27" i="13"/>
  <c r="J28" i="13"/>
  <c r="J29" i="13"/>
  <c r="J30" i="13"/>
  <c r="J31" i="13"/>
  <c r="J32" i="13"/>
  <c r="J33" i="13"/>
  <c r="J34" i="13"/>
  <c r="J35" i="13"/>
  <c r="J36" i="13"/>
  <c r="J37" i="13"/>
  <c r="J38" i="13"/>
  <c r="J39" i="13"/>
  <c r="C269" i="12"/>
  <c r="C284" i="12"/>
  <c r="C264" i="12"/>
  <c r="C259" i="12"/>
  <c r="C254" i="12"/>
  <c r="D269" i="12"/>
  <c r="D267" i="12"/>
  <c r="D284" i="12"/>
  <c r="D259" i="12"/>
  <c r="C262" i="12"/>
  <c r="C257" i="12"/>
  <c r="C215" i="12"/>
  <c r="C287" i="12"/>
  <c r="C278" i="12"/>
  <c r="C276" i="12"/>
  <c r="C275" i="12"/>
  <c r="C53" i="12"/>
  <c r="C250" i="12"/>
  <c r="C280" i="12"/>
  <c r="C265" i="12"/>
  <c r="C271" i="12"/>
  <c r="C266" i="12"/>
  <c r="C260" i="12"/>
  <c r="C255" i="12"/>
  <c r="C385" i="12"/>
  <c r="D274" i="12"/>
  <c r="D257" i="12"/>
  <c r="D215" i="12"/>
  <c r="D287" i="12"/>
  <c r="D278" i="12"/>
  <c r="D391" i="12"/>
  <c r="D250" i="12"/>
  <c r="D280" i="12"/>
  <c r="D390" i="12"/>
  <c r="D290" i="12"/>
  <c r="D260" i="12"/>
  <c r="D255" i="12"/>
  <c r="D386" i="12"/>
  <c r="D385" i="12"/>
  <c r="D276" i="12"/>
  <c r="D275" i="12"/>
  <c r="D53" i="12"/>
  <c r="C218" i="12"/>
  <c r="C138" i="12"/>
  <c r="C223" i="12"/>
  <c r="C210" i="12"/>
  <c r="C232" i="12"/>
  <c r="C204" i="12"/>
  <c r="C114" i="12"/>
  <c r="C28" i="12"/>
  <c r="C193" i="12"/>
  <c r="C191" i="12"/>
  <c r="C189" i="12"/>
  <c r="C188" i="12"/>
  <c r="C169" i="12"/>
  <c r="C166" i="12"/>
  <c r="C160" i="12"/>
  <c r="C153" i="12"/>
  <c r="C129" i="12"/>
  <c r="C128" i="12"/>
  <c r="C113" i="12"/>
  <c r="C96" i="12"/>
  <c r="C94" i="12"/>
  <c r="C63" i="12"/>
  <c r="C58" i="12"/>
  <c r="C57" i="12"/>
  <c r="C55" i="12"/>
  <c r="C54" i="12"/>
  <c r="C48" i="12"/>
  <c r="C47" i="12"/>
  <c r="C33" i="12"/>
  <c r="C6" i="12"/>
  <c r="C133" i="12"/>
  <c r="C132" i="12"/>
  <c r="C134" i="12"/>
  <c r="C120" i="12"/>
  <c r="C20" i="12"/>
  <c r="C5" i="12"/>
  <c r="C213" i="12"/>
  <c r="C219" i="12"/>
  <c r="C242" i="12"/>
  <c r="C240" i="12"/>
  <c r="C239" i="12"/>
  <c r="C203" i="12"/>
  <c r="C234" i="12"/>
  <c r="C206" i="12"/>
  <c r="C247" i="12"/>
  <c r="C230" i="12"/>
  <c r="C212" i="12"/>
  <c r="C209" i="12"/>
  <c r="C207" i="12"/>
  <c r="C205" i="12"/>
  <c r="C211" i="12"/>
  <c r="C249" i="12"/>
  <c r="C236" i="12"/>
  <c r="C144" i="12"/>
  <c r="C89" i="12"/>
  <c r="C216" i="12"/>
  <c r="C246" i="12"/>
  <c r="C241" i="12"/>
  <c r="C238" i="12"/>
  <c r="C222" i="12"/>
  <c r="C145" i="12"/>
  <c r="C77" i="12"/>
  <c r="C62" i="12"/>
  <c r="C80" i="12"/>
  <c r="C118" i="12"/>
  <c r="C112" i="12"/>
  <c r="C95" i="12"/>
  <c r="C127" i="12"/>
  <c r="C103" i="12"/>
  <c r="C187" i="12"/>
  <c r="C186" i="12"/>
  <c r="C173" i="12"/>
  <c r="C130" i="12"/>
  <c r="C59" i="12"/>
  <c r="C46" i="12"/>
  <c r="C39" i="12"/>
  <c r="C174" i="12"/>
  <c r="C157" i="12"/>
  <c r="C143" i="12"/>
  <c r="C106" i="12"/>
  <c r="C61" i="12"/>
  <c r="C38" i="12"/>
  <c r="C37" i="12"/>
  <c r="C142" i="12"/>
  <c r="C97" i="12"/>
  <c r="C12" i="12"/>
  <c r="C154" i="12"/>
  <c r="C150" i="12"/>
  <c r="C90" i="12"/>
  <c r="C21" i="12"/>
  <c r="C183" i="12"/>
  <c r="C76" i="12"/>
  <c r="C15" i="12"/>
  <c r="C29" i="12"/>
  <c r="C9" i="12"/>
  <c r="C149" i="12"/>
  <c r="C82" i="12"/>
  <c r="C52" i="12"/>
  <c r="C50" i="12"/>
  <c r="C24" i="12"/>
  <c r="D374" i="12"/>
  <c r="D187" i="12"/>
  <c r="D130" i="12"/>
  <c r="D46" i="12"/>
  <c r="D174" i="12"/>
  <c r="D143" i="12"/>
  <c r="D106" i="12"/>
  <c r="D218" i="12"/>
  <c r="D138" i="12"/>
  <c r="D210" i="12"/>
  <c r="D189" i="12"/>
  <c r="D188" i="12"/>
  <c r="D166" i="12"/>
  <c r="D137" i="12"/>
  <c r="D128" i="12"/>
  <c r="D96" i="12"/>
  <c r="D63" i="12"/>
  <c r="D58" i="12"/>
  <c r="D48" i="12"/>
  <c r="D133" i="12"/>
  <c r="D234" i="12"/>
  <c r="D206" i="12"/>
  <c r="D173" i="12"/>
  <c r="D76" i="12"/>
  <c r="D8" i="12"/>
  <c r="D214" i="12"/>
  <c r="D247" i="12"/>
  <c r="D230" i="12"/>
  <c r="D212" i="12"/>
  <c r="D209" i="12"/>
  <c r="D205" i="12"/>
  <c r="D77" i="12"/>
  <c r="D62" i="12"/>
  <c r="D127" i="12"/>
  <c r="D103" i="12"/>
  <c r="D157" i="12"/>
  <c r="D61" i="12"/>
  <c r="D38" i="12"/>
  <c r="D29" i="12"/>
  <c r="D10" i="12"/>
  <c r="A148" i="19" s="1"/>
  <c r="D242" i="12"/>
  <c r="D240" i="12"/>
  <c r="D236" i="12"/>
  <c r="D144" i="12"/>
  <c r="D231" i="12"/>
  <c r="D89" i="12"/>
  <c r="D216" i="12"/>
  <c r="D80" i="12"/>
  <c r="D142" i="12"/>
  <c r="D97" i="12"/>
  <c r="D26" i="12"/>
  <c r="D149" i="12"/>
  <c r="D82" i="12"/>
  <c r="D7" i="12"/>
  <c r="D239" i="12"/>
  <c r="D203" i="12"/>
  <c r="D238" i="12"/>
  <c r="D228" i="12"/>
  <c r="D226" i="12"/>
  <c r="D222" i="12"/>
  <c r="D118" i="12"/>
  <c r="D112" i="12"/>
  <c r="D95" i="12"/>
  <c r="D39" i="12"/>
  <c r="D195" i="12"/>
  <c r="D150" i="12"/>
  <c r="D90" i="12"/>
  <c r="D52" i="12"/>
  <c r="D50" i="12"/>
  <c r="D184" i="12"/>
  <c r="C198" i="12"/>
  <c r="C197" i="12"/>
  <c r="C178" i="12"/>
  <c r="C171" i="12"/>
  <c r="C159" i="12"/>
  <c r="C151" i="12"/>
  <c r="C139" i="12"/>
  <c r="C104" i="12"/>
  <c r="C102" i="12"/>
  <c r="C101" i="12"/>
  <c r="C83" i="12"/>
  <c r="C71" i="12"/>
  <c r="C64" i="12"/>
  <c r="C30" i="12"/>
  <c r="C27" i="12"/>
  <c r="C190" i="12"/>
  <c r="C179" i="12"/>
  <c r="C146" i="12"/>
  <c r="C108" i="12"/>
  <c r="C107" i="12"/>
  <c r="E50" i="19" s="1"/>
  <c r="C73" i="12"/>
  <c r="C72" i="12"/>
  <c r="C70" i="12"/>
  <c r="C49" i="12"/>
  <c r="C40" i="12"/>
  <c r="C25" i="12"/>
  <c r="C19" i="12"/>
  <c r="C8" i="12"/>
  <c r="C177" i="12"/>
  <c r="C176" i="12"/>
  <c r="C172" i="12"/>
  <c r="C170" i="12"/>
  <c r="C168" i="12"/>
  <c r="C165" i="12"/>
  <c r="C156" i="12"/>
  <c r="C155" i="12"/>
  <c r="C126" i="12"/>
  <c r="C125" i="12"/>
  <c r="C111" i="12"/>
  <c r="C105" i="12"/>
  <c r="C93" i="12"/>
  <c r="C91" i="12"/>
  <c r="C87" i="12"/>
  <c r="C84" i="12"/>
  <c r="C22" i="12"/>
  <c r="C18" i="12"/>
  <c r="C14" i="12"/>
  <c r="C13" i="12"/>
  <c r="C10" i="12"/>
  <c r="B146" i="19" s="1"/>
  <c r="C148" i="12"/>
  <c r="C136" i="12"/>
  <c r="C122" i="12"/>
  <c r="C109" i="12"/>
  <c r="C56" i="12"/>
  <c r="C34" i="12"/>
  <c r="C196" i="12"/>
  <c r="C194" i="12"/>
  <c r="C167" i="12"/>
  <c r="C163" i="12"/>
  <c r="C158" i="12"/>
  <c r="C117" i="12"/>
  <c r="C99" i="12"/>
  <c r="C88" i="12"/>
  <c r="C85" i="12"/>
  <c r="C81" i="12"/>
  <c r="C79" i="12"/>
  <c r="C78" i="12"/>
  <c r="C75" i="12"/>
  <c r="C68" i="12"/>
  <c r="C44" i="12"/>
  <c r="C43" i="12"/>
  <c r="C42" i="12"/>
  <c r="C41" i="12"/>
  <c r="C16" i="12"/>
  <c r="C7" i="12"/>
  <c r="C184" i="12"/>
  <c r="C182" i="12"/>
  <c r="C164" i="12"/>
  <c r="C162" i="12"/>
  <c r="C161" i="12"/>
  <c r="C152" i="12"/>
  <c r="C131" i="12"/>
  <c r="C123" i="12"/>
  <c r="C100" i="12"/>
  <c r="C98" i="12"/>
  <c r="C92" i="12"/>
  <c r="C66" i="12"/>
  <c r="C65" i="12"/>
  <c r="C51" i="12"/>
  <c r="C45" i="12"/>
  <c r="C35" i="12"/>
  <c r="C32" i="12"/>
  <c r="C31" i="12"/>
  <c r="C393" i="12"/>
  <c r="H33" i="19" s="1"/>
  <c r="C392" i="12"/>
  <c r="C390" i="12"/>
  <c r="C389" i="12"/>
  <c r="C388" i="12"/>
  <c r="C387" i="12"/>
  <c r="C386" i="12"/>
  <c r="D178" i="12"/>
  <c r="D151" i="12"/>
  <c r="D104" i="12"/>
  <c r="D102" i="12"/>
  <c r="D101" i="12"/>
  <c r="D71" i="12"/>
  <c r="D179" i="12"/>
  <c r="D146" i="12"/>
  <c r="D108" i="12"/>
  <c r="D73" i="12"/>
  <c r="D72" i="12"/>
  <c r="D70" i="12"/>
  <c r="D40" i="12"/>
  <c r="D25" i="12"/>
  <c r="D19" i="12"/>
  <c r="D176" i="12"/>
  <c r="D172" i="12"/>
  <c r="D170" i="12"/>
  <c r="D168" i="12"/>
  <c r="D165" i="12"/>
  <c r="D156" i="12"/>
  <c r="D126" i="12"/>
  <c r="D125" i="12"/>
  <c r="D111" i="12"/>
  <c r="D105" i="12"/>
  <c r="D93" i="12"/>
  <c r="D91" i="12"/>
  <c r="D87" i="12"/>
  <c r="D18" i="12"/>
  <c r="D14" i="12"/>
  <c r="D13" i="12"/>
  <c r="D119" i="12"/>
  <c r="D101" i="19" s="1"/>
  <c r="D196" i="12"/>
  <c r="D163" i="12"/>
  <c r="D158" i="12"/>
  <c r="D117" i="12"/>
  <c r="D99" i="12"/>
  <c r="D85" i="12"/>
  <c r="D81" i="12"/>
  <c r="D78" i="12"/>
  <c r="D75" i="12"/>
  <c r="D68" i="12"/>
  <c r="D44" i="12"/>
  <c r="D43" i="12"/>
  <c r="D42" i="12"/>
  <c r="D16" i="12"/>
  <c r="D388" i="12"/>
  <c r="D389" i="12"/>
  <c r="D22" i="12"/>
  <c r="D34" i="12"/>
  <c r="D164" i="12"/>
  <c r="D162" i="12"/>
  <c r="D161" i="12"/>
  <c r="D152" i="12"/>
  <c r="D131" i="12"/>
  <c r="D123" i="12"/>
  <c r="D98" i="12"/>
  <c r="D92" i="12"/>
  <c r="D52" i="19" s="1"/>
  <c r="D66" i="12"/>
  <c r="D65" i="12"/>
  <c r="D51" i="12"/>
  <c r="D45" i="12"/>
  <c r="D32" i="12"/>
  <c r="D31" i="12"/>
  <c r="D24" i="12"/>
  <c r="D387" i="12"/>
  <c r="I39" i="13"/>
  <c r="I38" i="13"/>
  <c r="I37" i="13"/>
  <c r="I36" i="13"/>
  <c r="I35" i="13"/>
  <c r="I34" i="13"/>
  <c r="I33" i="13"/>
  <c r="I32" i="13"/>
  <c r="I31" i="13"/>
  <c r="I30" i="13"/>
  <c r="I29" i="13"/>
  <c r="I28" i="13"/>
  <c r="I27" i="13"/>
  <c r="I26" i="13"/>
  <c r="I25" i="13"/>
  <c r="I24" i="13"/>
  <c r="I23" i="13"/>
  <c r="I22" i="13"/>
  <c r="I21" i="13"/>
  <c r="I20" i="13"/>
  <c r="I19" i="13"/>
  <c r="I18" i="13"/>
  <c r="I17" i="13"/>
  <c r="C39" i="13"/>
  <c r="C38" i="13"/>
  <c r="C37" i="13"/>
  <c r="C36" i="13"/>
  <c r="C35" i="13"/>
  <c r="C33" i="13"/>
  <c r="C32" i="13"/>
  <c r="C31" i="13"/>
  <c r="C30" i="13"/>
  <c r="C29" i="13"/>
  <c r="C28" i="13"/>
  <c r="H39" i="13"/>
  <c r="H38" i="13"/>
  <c r="H37" i="13"/>
  <c r="H36" i="13"/>
  <c r="H35" i="13"/>
  <c r="H33" i="13"/>
  <c r="H32" i="13"/>
  <c r="H31" i="13"/>
  <c r="H30" i="13"/>
  <c r="H28" i="13"/>
  <c r="H27" i="13"/>
  <c r="H26" i="13"/>
  <c r="D39" i="13"/>
  <c r="D38" i="13"/>
  <c r="D37" i="13"/>
  <c r="D36" i="13"/>
  <c r="D35" i="13"/>
  <c r="D33" i="13"/>
  <c r="D31" i="13"/>
  <c r="D28" i="13"/>
  <c r="H17" i="16" l="1"/>
  <c r="H99" i="19"/>
  <c r="E18" i="16"/>
  <c r="E23" i="13"/>
  <c r="C25" i="16"/>
  <c r="C27" i="13"/>
  <c r="H12" i="13"/>
  <c r="H21" i="19"/>
  <c r="H10" i="13"/>
  <c r="B21" i="19"/>
  <c r="H20" i="13"/>
  <c r="H11" i="13"/>
  <c r="E21" i="19"/>
  <c r="D10" i="13"/>
  <c r="A20" i="19"/>
  <c r="D12" i="13"/>
  <c r="G20" i="19"/>
  <c r="D11" i="13"/>
  <c r="D20" i="19"/>
  <c r="C11" i="13"/>
  <c r="E18" i="19"/>
  <c r="C10" i="13"/>
  <c r="B18" i="19"/>
  <c r="C12" i="13"/>
  <c r="H18" i="19"/>
  <c r="H67" i="19"/>
  <c r="H20" i="16"/>
  <c r="F16" i="16"/>
  <c r="H25" i="13"/>
  <c r="I82" i="19"/>
  <c r="B102" i="19"/>
  <c r="H21" i="13"/>
  <c r="H18" i="13"/>
  <c r="F26" i="13"/>
  <c r="B83" i="19"/>
  <c r="F21" i="16"/>
  <c r="H22" i="13"/>
  <c r="F15" i="16"/>
  <c r="H16" i="13"/>
  <c r="B149" i="19"/>
  <c r="H21" i="16"/>
  <c r="D19" i="13"/>
  <c r="C21" i="16"/>
  <c r="D21" i="16"/>
  <c r="D23" i="13"/>
  <c r="H83" i="19"/>
  <c r="E68" i="19"/>
  <c r="C24" i="13"/>
  <c r="C23" i="13"/>
  <c r="D32" i="13"/>
  <c r="D243" i="12" s="1"/>
  <c r="H17" i="13"/>
  <c r="H34" i="13"/>
  <c r="D24" i="16"/>
  <c r="D29" i="13"/>
  <c r="D28" i="16"/>
  <c r="H24" i="16"/>
  <c r="H29" i="16"/>
  <c r="H15" i="16"/>
  <c r="H29" i="13"/>
  <c r="C29" i="16"/>
  <c r="C26" i="16"/>
  <c r="C34" i="13"/>
  <c r="C23" i="16"/>
  <c r="C27" i="16"/>
  <c r="C24" i="16"/>
  <c r="C28" i="16"/>
  <c r="D25" i="16"/>
  <c r="D27" i="13"/>
  <c r="D23" i="16"/>
  <c r="D27" i="16"/>
  <c r="D29" i="16"/>
  <c r="D30" i="13"/>
  <c r="D34" i="13"/>
  <c r="D22" i="16"/>
  <c r="D26" i="16"/>
  <c r="B68" i="19"/>
  <c r="H24" i="13"/>
  <c r="H19" i="16"/>
  <c r="E80" i="19"/>
  <c r="H50" i="19"/>
  <c r="B80" i="19"/>
  <c r="B65" i="19"/>
  <c r="H80" i="19"/>
  <c r="D24" i="13"/>
  <c r="F24" i="13"/>
  <c r="C21" i="13"/>
  <c r="D20" i="13"/>
  <c r="F22" i="13"/>
  <c r="F17" i="16"/>
  <c r="H68" i="19"/>
  <c r="D26" i="13"/>
  <c r="C22" i="16"/>
  <c r="C26" i="13"/>
  <c r="C17" i="13"/>
  <c r="C16" i="16"/>
  <c r="E83" i="19"/>
  <c r="H53" i="19"/>
  <c r="C19" i="16"/>
  <c r="C17" i="16"/>
  <c r="C22" i="13"/>
  <c r="E65" i="19"/>
  <c r="H65" i="19"/>
  <c r="C18" i="16"/>
  <c r="B50" i="19"/>
  <c r="C16" i="13"/>
  <c r="C18" i="13"/>
  <c r="C14" i="16"/>
  <c r="C19" i="13"/>
  <c r="C13" i="16"/>
  <c r="C25" i="13"/>
  <c r="B99" i="19"/>
  <c r="C20" i="16"/>
  <c r="D67" i="19"/>
  <c r="A101" i="19"/>
  <c r="D18" i="13"/>
  <c r="G52" i="19"/>
  <c r="D11" i="16"/>
  <c r="G82" i="19"/>
  <c r="H16" i="16"/>
  <c r="H19" i="13"/>
  <c r="H23" i="13"/>
  <c r="H13" i="16"/>
  <c r="H11" i="16"/>
  <c r="B53" i="19"/>
  <c r="H14" i="16"/>
  <c r="H18" i="16"/>
  <c r="D13" i="16"/>
  <c r="D16" i="13"/>
  <c r="A52" i="19"/>
  <c r="A67" i="19"/>
  <c r="A82" i="19"/>
  <c r="D82" i="19"/>
  <c r="D22" i="13"/>
  <c r="D21" i="13"/>
  <c r="C20" i="13"/>
  <c r="C15" i="16"/>
  <c r="G67" i="19"/>
  <c r="D16" i="16"/>
  <c r="D19" i="16"/>
  <c r="F19" i="16"/>
  <c r="D12" i="16"/>
  <c r="D20" i="16"/>
  <c r="D18" i="16"/>
  <c r="D25" i="13"/>
  <c r="D17" i="16"/>
  <c r="D15" i="16"/>
  <c r="E16" i="16"/>
  <c r="D14" i="16"/>
  <c r="H3" i="16"/>
  <c r="E6" i="19"/>
  <c r="D39" i="16"/>
  <c r="G197" i="19"/>
  <c r="D45" i="13"/>
  <c r="A212" i="19"/>
  <c r="D37" i="16"/>
  <c r="A197" i="19"/>
  <c r="D43" i="13"/>
  <c r="D197" i="19"/>
  <c r="H42" i="13"/>
  <c r="B198" i="19"/>
  <c r="H38" i="16"/>
  <c r="E198" i="19"/>
  <c r="H39" i="16"/>
  <c r="H198" i="19"/>
  <c r="H40" i="16"/>
  <c r="B213" i="19"/>
  <c r="H37" i="16"/>
  <c r="C39" i="16"/>
  <c r="H195" i="19"/>
  <c r="C41" i="16"/>
  <c r="C37" i="16"/>
  <c r="E210" i="19"/>
  <c r="B195" i="19"/>
  <c r="C38" i="16"/>
  <c r="E195" i="19"/>
  <c r="C40" i="16"/>
  <c r="B210" i="19"/>
  <c r="H10" i="16"/>
  <c r="H36" i="19"/>
  <c r="H7" i="16"/>
  <c r="H6" i="16"/>
  <c r="H5" i="16"/>
  <c r="H4" i="16"/>
  <c r="H6" i="19"/>
  <c r="B6" i="19"/>
  <c r="H2" i="16"/>
  <c r="C7" i="16"/>
  <c r="C12" i="16"/>
  <c r="C6" i="16"/>
  <c r="C5" i="16"/>
  <c r="C7" i="13"/>
  <c r="C2" i="16"/>
  <c r="B3" i="19"/>
  <c r="C9" i="13"/>
  <c r="C4" i="16"/>
  <c r="H3" i="19"/>
  <c r="C3" i="16"/>
  <c r="E3" i="19"/>
  <c r="C10" i="16"/>
  <c r="C13" i="13"/>
  <c r="B33" i="19"/>
  <c r="C14" i="13"/>
  <c r="C9" i="16"/>
  <c r="E33" i="19"/>
  <c r="D8" i="16"/>
  <c r="A35" i="19"/>
  <c r="D7" i="16"/>
  <c r="D5" i="16"/>
  <c r="D2" i="16"/>
  <c r="A5" i="19"/>
  <c r="D7" i="13"/>
  <c r="D6" i="16"/>
  <c r="D4" i="16"/>
  <c r="G5" i="19"/>
  <c r="D8" i="13"/>
  <c r="D3" i="16"/>
  <c r="D5" i="19"/>
  <c r="E243" i="12"/>
  <c r="H44" i="13"/>
  <c r="H45" i="13"/>
  <c r="D40" i="16"/>
  <c r="C42" i="13"/>
  <c r="C43" i="13"/>
  <c r="C46" i="13"/>
  <c r="D38" i="16"/>
  <c r="H43" i="13"/>
  <c r="C45" i="13"/>
  <c r="C44" i="13"/>
  <c r="D44" i="13"/>
  <c r="D42" i="13"/>
  <c r="D17" i="13"/>
  <c r="C11" i="16"/>
  <c r="H9" i="13"/>
  <c r="H15" i="13"/>
  <c r="C8" i="13"/>
  <c r="D9" i="13"/>
  <c r="C256" i="12" s="1"/>
  <c r="D13" i="13"/>
  <c r="C248" i="12" s="1"/>
  <c r="H7" i="13"/>
  <c r="H228" i="12" s="1"/>
  <c r="C15" i="13"/>
  <c r="C8" i="16"/>
  <c r="H8" i="13"/>
  <c r="H233" i="12" s="1"/>
</calcChain>
</file>

<file path=xl/sharedStrings.xml><?xml version="1.0" encoding="utf-8"?>
<sst xmlns="http://schemas.openxmlformats.org/spreadsheetml/2006/main" count="2509" uniqueCount="948">
  <si>
    <t>Força</t>
  </si>
  <si>
    <t>Destreza</t>
  </si>
  <si>
    <t>Vigor</t>
  </si>
  <si>
    <t>Raciocinio</t>
  </si>
  <si>
    <t>Inteligencia</t>
  </si>
  <si>
    <t>Soco</t>
  </si>
  <si>
    <t>Chute</t>
  </si>
  <si>
    <t>Bloqueio</t>
  </si>
  <si>
    <t>Esportes</t>
  </si>
  <si>
    <t>Foco</t>
  </si>
  <si>
    <t>Vel</t>
  </si>
  <si>
    <t>Dano</t>
  </si>
  <si>
    <t>Mov</t>
  </si>
  <si>
    <t>Apresamento</t>
  </si>
  <si>
    <t>Nenhum</t>
  </si>
  <si>
    <t>Um</t>
  </si>
  <si>
    <t>Tecnica</t>
  </si>
  <si>
    <t xml:space="preserve">Soco </t>
  </si>
  <si>
    <t>Buffalo Punch</t>
  </si>
  <si>
    <t>Dashing Punch</t>
  </si>
  <si>
    <t>Dashing Uppercut</t>
  </si>
  <si>
    <t>Dim Mak</t>
  </si>
  <si>
    <t>Dragon Punch</t>
  </si>
  <si>
    <t>Ear Pop</t>
  </si>
  <si>
    <t>Fist Sweep</t>
  </si>
  <si>
    <t>Flaming Dragon Punch</t>
  </si>
  <si>
    <t>Head Butt</t>
  </si>
  <si>
    <t>Hundred Hand Slap</t>
  </si>
  <si>
    <t>3 testes de dano</t>
  </si>
  <si>
    <t>Hyper Fist</t>
  </si>
  <si>
    <t>Monkey Grab Punch</t>
  </si>
  <si>
    <t>Rekka Ken</t>
  </si>
  <si>
    <t>Nome</t>
  </si>
  <si>
    <t>Mod Vel</t>
  </si>
  <si>
    <t>Mod Dano</t>
  </si>
  <si>
    <t>Mod Mov</t>
  </si>
  <si>
    <t>Chi</t>
  </si>
  <si>
    <t>FdV</t>
  </si>
  <si>
    <t>Sistema Resumido</t>
  </si>
  <si>
    <t>Knockdown vs. Manobra Aérea</t>
  </si>
  <si>
    <t>Pode retardar o dano se desejado; -1 para qualquer atributo físico</t>
  </si>
  <si>
    <t>Ignora o Vigor; -1 Honra por uso</t>
  </si>
  <si>
    <t>Manobra de Agachamento, Knockdown</t>
  </si>
  <si>
    <t>Ignora Bloqueio</t>
  </si>
  <si>
    <t>Power Uppercut</t>
  </si>
  <si>
    <t>Deve ser jogado com um Soco Básico, adiciona +3 na VEL; pode ser jogado por 3 turnos consecutivos, somando para atordoar; deve se exibir após usado por 3 turnos consecutivos, senão -3 Glória</t>
  </si>
  <si>
    <t>Shockwave</t>
  </si>
  <si>
    <t>Afeta (Força) hex em liha reta; todos os alvos na linha sofrem o dano e sofrem Knockdown automático; não afeta lutadores que estão executando uma Manobra Aérea</t>
  </si>
  <si>
    <t>Spinning Back Fist</t>
  </si>
  <si>
    <t>Spinning Clothesline</t>
  </si>
  <si>
    <t>Acerta todos os hex adjacentes, forçando o recuo de 1 hex; o lutador pode se mover e rolar o dano novamente, não afeta oponentes em Manobras de Agachamento</t>
  </si>
  <si>
    <t>Spinning Knuckle</t>
  </si>
  <si>
    <t>2 testes de dano; esquiva de projéteis como Jump</t>
  </si>
  <si>
    <t>Triple Strike</t>
  </si>
  <si>
    <t>Especial</t>
  </si>
  <si>
    <t>2 testes de Soco com +0 e 1 de teste Chute com +1, use somente os 2 maiores resultados</t>
  </si>
  <si>
    <t>Turbo Spinning Clothesline</t>
  </si>
  <si>
    <t>Turn Punch</t>
  </si>
  <si>
    <t>Dois</t>
  </si>
  <si>
    <t xml:space="preserve">Gaste 1 FV no 1º turno; a carta pode ficar na mesa e ser jogada outras em conjunto; outras manobras jogadas enquanto Turn Punch está na mesa recebem -1 na VEL, no DAN e no MOV; os modificadores do Turn Punch modifiers dependem de quanto tempo a carta ficou na mesa, no máximo de 4 turnos </t>
  </si>
  <si>
    <t>Air Hurricane Kick</t>
  </si>
  <si>
    <t>Movimento em Linha Reta; acerta todos os hex adjacentes e o mesmo hex, causando dano toda vez que se move; todos os alvos recuam um hex; Manobra Aérea; esquiva de projéteis como Jump</t>
  </si>
  <si>
    <t>Backflip Kick</t>
  </si>
  <si>
    <t>Atacante move 2 hex para trás após rolar o dano</t>
  </si>
  <si>
    <t>Double Dread Kick</t>
  </si>
  <si>
    <t>1º teste com +1 DAN e joga o alvo 1 hex para trás, o atacante deve mover-se para o hex do oponente e fazer o 2º ataque com +4; pode usar o 2º ataque se o alvo estiver a alcance</t>
  </si>
  <si>
    <t>Double-Hit Kick</t>
  </si>
  <si>
    <t>Dois testes de dano a menos que o alvo esteja em Manobra Aérea ou Manobra de Agachamento</t>
  </si>
  <si>
    <t>Double-Hit Knee</t>
  </si>
  <si>
    <t>Dois testes de dano</t>
  </si>
  <si>
    <t>Dragon Kick</t>
  </si>
  <si>
    <t>Flash Kick</t>
  </si>
  <si>
    <t>Manobra Aérea; Knockdown vs. Manobra Aérea</t>
  </si>
  <si>
    <t>Flying Knee Thrust</t>
  </si>
  <si>
    <t>Flying Thrust Kick</t>
  </si>
  <si>
    <t>Foot Sweep</t>
  </si>
  <si>
    <t>Manobra de Agachamento; Knockdown</t>
  </si>
  <si>
    <t>Forward Flip Knee</t>
  </si>
  <si>
    <t>Somente acerta alvos no mesmo e/ou adjacente hex; o atacante move-se para trás do alvo e rola o dano; se o alvo foi interrompido, perde o ataque</t>
  </si>
  <si>
    <t>Great Wall of China</t>
  </si>
  <si>
    <t>3 testes de dano, afeta 3 hex adjacentes e consecutivos</t>
  </si>
  <si>
    <t>Handstand Kick</t>
  </si>
  <si>
    <t>Hurricane Kick</t>
  </si>
  <si>
    <t>Movimento em Linha Reta; acerta todos os hex adjacentes e o mesmo hex, causando dano toda vez que se move; todos os alvos recuam um hex; Manobra Aérea</t>
  </si>
  <si>
    <t>Lightning Leg</t>
  </si>
  <si>
    <t>Slide Kick</t>
  </si>
  <si>
    <t>Knockdown a menos que o alvo esteja bloqueando, Agachamento</t>
  </si>
  <si>
    <t>Spinning Foot Sweep</t>
  </si>
  <si>
    <t>Manobra de Agachamento; Knockdown a menos que o alvo esteja bloqueando</t>
  </si>
  <si>
    <t>Stepping Front Kick</t>
  </si>
  <si>
    <t>2 testes de dano; o atacante se move para o hex do alvo para o 1º dano, forçando-o recuar um hex antes do 2º teste; só pode usar o 2º ataque se estiver a alcance</t>
  </si>
  <si>
    <t>Whirlwind Kick</t>
  </si>
  <si>
    <t>Wounded Knee</t>
  </si>
  <si>
    <t>Alvo tem -2 VEL nos chutes -2 MOV em todas as manobras nos próximos 2 turnos se bem sucedido</t>
  </si>
  <si>
    <t>Deflecting Punch</t>
  </si>
  <si>
    <t>Bônus de Bloqueio apenas para socos; Após a absorção faça um contra-soco (vs. qualquer ataque)</t>
  </si>
  <si>
    <t>Energy Reflection</t>
  </si>
  <si>
    <t>Cada projétil requer 2 sucessos num teste de Raciocínio; 1 Chi por projétil</t>
  </si>
  <si>
    <t>Kick Defense</t>
  </si>
  <si>
    <t>absorção +4 vs. Chute; -2 vs. outros</t>
  </si>
  <si>
    <t>Maka Wara</t>
  </si>
  <si>
    <t xml:space="preserve">Toda vez que fizer um bloqueio bem sucedido role Vigor + Bloqueio -3 para dar dano no atacante; funciona automaticamente </t>
  </si>
  <si>
    <t>Missile Reflection</t>
  </si>
  <si>
    <t>Role Destreza para refletir projéteis em um novo alvo; armas de arremesso requerem 1 sucesso; flechas, setas de besta, etc. requerem 2 sucessos; armas de fogo requerem 3 sucessos e um pedaço de material duro para refletir as balas; balas não podem ser refletidas no atirador</t>
  </si>
  <si>
    <t>Punch Defense</t>
  </si>
  <si>
    <t>absorção +4 vs. Soco; -2 vs. outros</t>
  </si>
  <si>
    <t>San He</t>
  </si>
  <si>
    <t>Adiciona o dobro do Bloqueio na absorção; o lutador não sofre knockdown e não pode ser forçado para fora do hex exceto por Apresamentos; Teste Força + Bloqueio para grandes objetos, o Mestre decide o nº de sucessos; o lutador não ganha +2 na VEL no próximo turno</t>
  </si>
  <si>
    <t>Air Throw</t>
  </si>
  <si>
    <t>Back Breaker</t>
  </si>
  <si>
    <t>Knockdown</t>
  </si>
  <si>
    <t>Back Roll Throw</t>
  </si>
  <si>
    <t>Bear Hug</t>
  </si>
  <si>
    <t>Apresamento Sustentado</t>
  </si>
  <si>
    <t>Brain Cracker</t>
  </si>
  <si>
    <t>Apresamento Sustentado, dano calculado c/ soco</t>
  </si>
  <si>
    <t>Grappling Defense</t>
  </si>
  <si>
    <t>Adiciona a técnica Apresamento ao Vigor para absorver Apresamentos</t>
  </si>
  <si>
    <t>Hair Throw</t>
  </si>
  <si>
    <t>Head Bite</t>
  </si>
  <si>
    <t>Head Butt Hold</t>
  </si>
  <si>
    <t>Iron Claw</t>
  </si>
  <si>
    <t>Knee Basher</t>
  </si>
  <si>
    <t>Apresamento Sustentado; uma vez que o alvo é arremessado, ele é considerado Knocked Down, dano calculado c/ chute</t>
  </si>
  <si>
    <t>Neck Choke</t>
  </si>
  <si>
    <t>Pile Driver</t>
  </si>
  <si>
    <t>Siberian Bear Crusher</t>
  </si>
  <si>
    <t>Siberian Suplex</t>
  </si>
  <si>
    <t>Spinning Pile Driver</t>
  </si>
  <si>
    <t>Stomach Pump</t>
  </si>
  <si>
    <t>Storm Hammer</t>
  </si>
  <si>
    <t>Suplex</t>
  </si>
  <si>
    <t>Knockdown; o alvo cai no hex adjacente</t>
  </si>
  <si>
    <t>Thigh Press</t>
  </si>
  <si>
    <t>Throw</t>
  </si>
  <si>
    <t>Air Smash</t>
  </si>
  <si>
    <t>Manobra Aérea; esquiva de projéteis como Jump; Movimento em Linha Reta; o atacante termina o movimento no hex do alvo</t>
  </si>
  <si>
    <t>Beast Roll</t>
  </si>
  <si>
    <t>Manobra Aérea; esquiva de projéteis como Jump; Movimento em Linha Reta; 1º ataque move-se para trás, então reverte a direção para o 2º ataque; o atacante termina 2 hex na frente do 2º alvo; precisa entrar no hex de ambos os alvos; mov +2 para segundo ataque</t>
  </si>
  <si>
    <t>Cannon Drill</t>
  </si>
  <si>
    <t>Movimento em linha reta</t>
  </si>
  <si>
    <t>Diving Hawk</t>
  </si>
  <si>
    <t>Manobra Aérea; esquiva de projéteis como Jump</t>
  </si>
  <si>
    <t>Drunken Monkey Roll</t>
  </si>
  <si>
    <t>Manobra de Agachamento; esquiva de projéteis como Jump</t>
  </si>
  <si>
    <t>Flying Body Spear</t>
  </si>
  <si>
    <t>Manobra Aérea; esquiva de projéteis como Jump; Movimento em Linha Reta</t>
  </si>
  <si>
    <t>Flying Head Butt</t>
  </si>
  <si>
    <t>Manobra Aérea; Movimento em Linha Reta</t>
  </si>
  <si>
    <t>Flying Heel Stomp</t>
  </si>
  <si>
    <t>Manobra Aérea; esquiva de projéteis como Jump; Movimento em Linha Reta; o atacante pode fazer o ataque a qualquer momento e continuar o movimento</t>
  </si>
  <si>
    <t>Jump</t>
  </si>
  <si>
    <t>Manobra Aérea; Manobra de Interrupção contra projéteis, deve vencer uma disputa de Destreza + Esportes vs. Foco do atacante; pode ser combinado com chutes e socos básicos (use a VEL, DAN e MOV da manobra)</t>
  </si>
  <si>
    <t>Jumping Shoulder Butt</t>
  </si>
  <si>
    <t>Kippup</t>
  </si>
  <si>
    <t>Efeito automático; o lutador sofre apenas -1 VEL(não -2) após sofrer knockdown</t>
  </si>
  <si>
    <t>Rolling Attack</t>
  </si>
  <si>
    <t>Manobra Aérea; Movimento em Linha Reta; o atacante termina o movimento 2 hex na frente do alvo; precisa entrar no hex do alvo</t>
  </si>
  <si>
    <t>Thunderstrike</t>
  </si>
  <si>
    <t>Precisa entrar no hex do alvo; Complete o movimento após o dano</t>
  </si>
  <si>
    <t>Vertical Rolling Attack</t>
  </si>
  <si>
    <t>Manobra Aérea; esquiva de projéteis como Jump; Knockdown vs. Manobra Aérea</t>
  </si>
  <si>
    <t>Wall Spring</t>
  </si>
  <si>
    <t>Manobra Aérea; esquiva de projéteis como Jump; o lutador pode pular em um obstáculo com +0 MOV, quando quica na direção oposta com +2; pode ser combinado com chutes e socos básicos (use o modificador de MOV do Wall Spring)</t>
  </si>
  <si>
    <t>Acid Breath</t>
  </si>
  <si>
    <t>Alcance = Vigor; alvo precisa estar na linha de visão; causa +3 DAN imediatamente; no fim do próximo, caso o ácido não seja removido, role agora com +0, e no fim de 2 turnos de espera com -3</t>
  </si>
  <si>
    <t>Chi Kun Healing</t>
  </si>
  <si>
    <t>Restaura 1 Saúde/ponto de Chi, até um máximo de (Foco do lutador) por turno; pode ser usado em outros no mesmo hex</t>
  </si>
  <si>
    <t>Cobra Charm</t>
  </si>
  <si>
    <t>Alcance = 3; precisa olhar nos olhos do alvo; atacante precisa vencer uma disputa de Raciocínio + Mistérios para encantar o alvo; o alvo pode quebrar o controle vencendo um teste de Inteligência como em um Apresamento Sustentado; o encantador só pode usar manobras de movimento sem se afastar mais de 3 hex e pode dar comandos simples para o alvo</t>
  </si>
  <si>
    <t>Extendible Limbs</t>
  </si>
  <si>
    <t>Combinado com socos e chutes básicos para adicionar 1 hex de Alcance/Foco; Oponentes podem atingir qualquer parte do membro estendido</t>
  </si>
  <si>
    <t>Fireball</t>
  </si>
  <si>
    <t>Alcance = Raciocínio + Foco; alvo precisa estar na linha de visão</t>
  </si>
  <si>
    <t>Flying Fireball</t>
  </si>
  <si>
    <t>Alcance = Raciocínio + Foco; alvo precisa estar na linha de visão; Não pode ser esquivada com Jump</t>
  </si>
  <si>
    <t>Ghost Form</t>
  </si>
  <si>
    <t>2 Chi 1º turno e 1 Chi nos turnos subsequentes; o lutador fica insubstancial</t>
  </si>
  <si>
    <t>Ice Blast</t>
  </si>
  <si>
    <t>Alcance = Raciocínio + Foco; alvo precisa estar na linha de visão; se sofrer dano, a vítima é congelada até ser atingida ou conseguir acumular 4 sucessos em um teste prolongado de Força (teste no final de cada turno)</t>
  </si>
  <si>
    <t>Improved Fireball</t>
  </si>
  <si>
    <t>Alcance = Raciocínio + Foco; alvo precisa estar na linha de visão, knockdown</t>
  </si>
  <si>
    <t>Inferno Strike</t>
  </si>
  <si>
    <t>Alcance = Raciocínio + Foco; hex alvo precisa estar na linha de visão; afeta o hex alvo e todos os adjacentes</t>
  </si>
  <si>
    <t>Mind Reading</t>
  </si>
  <si>
    <t>Alcance = Raciocínio + Foco; usuário declara o alvo de Mind Reading e precisa vencer uma disputa de FV Permanente; se conseguir, o usuário pode ver 2 cartas de combate do alvo, uma deve ser jogada no próximo turno; as cartas devem ser mostradas entre os turnos</t>
  </si>
  <si>
    <t>Musical Accompaniment</t>
  </si>
  <si>
    <t>Especifique o tipo de música; se esta música estiver tocando durante uma luta do lutador, o lutador terá +1 na VEL, DAN ou MOV em cada turno (alterável)</t>
  </si>
  <si>
    <t>Regeneration</t>
  </si>
  <si>
    <t>Recupera 1 Saúde por Chi, até o máximo de Foco por turno</t>
  </si>
  <si>
    <t>Repeating Fireball</t>
  </si>
  <si>
    <t>Alcance = Raciocínio + Foco; alvo precisa estar na linha de visão; produz uma Fireball por ponto de Foco; pode atingir diferentes inimigos; alvos que tentam esquivar de vários ataques devem testar para cada ataque separado</t>
  </si>
  <si>
    <t>Shock Treatment</t>
  </si>
  <si>
    <t>Afeta todos os lutadores no mesmo ou adjacentes hex; Knockdown a menos que estejam bloqueando; quando adquire decide se é Manobra de Agachamento</t>
  </si>
  <si>
    <t>Sonic Boom</t>
  </si>
  <si>
    <t>Stunning Shout</t>
  </si>
  <si>
    <t>Afeta um alvo ou, a critério do Narrador, um grupo de pequeno; o atacante deve vencer uma disputa de FV Permanente; se o alvo não agiu neste turno, perderá sua ação; se já agiu, terá um redutor na VEL igual a diferença de que perdeu a disputa</t>
  </si>
  <si>
    <t>Telepathy</t>
  </si>
  <si>
    <t>Alcance = Raciocínio + Foco; personagem pode ligar (Foco) pessoas em comunicação telepática, para poderem conversar mentalmente</t>
  </si>
  <si>
    <t>Thunderclap</t>
  </si>
  <si>
    <t>Atinge todos em 3 hex em linha reta</t>
  </si>
  <si>
    <t>Toughskin</t>
  </si>
  <si>
    <t>Jogado com qualquer outra carta; lutador ganha +2 na absorção neste turno</t>
  </si>
  <si>
    <t>Yoga Flame</t>
  </si>
  <si>
    <t>Afeta todos no hex adjacente e nos 3 posteriores a este; a chama dura até o fim do turno</t>
  </si>
  <si>
    <t>Yoga Teleport</t>
  </si>
  <si>
    <t>O personagem desaparece, reaparecendo a qualquer momento do turno em qualquer lugar que esteja a (Inteligência + Foco) hexs da posição original</t>
  </si>
  <si>
    <t>Zen No Mind</t>
  </si>
  <si>
    <t>Personagem seleciona outras 3 cartas, precisa esperar até o final do turno para escolher uma delas para jogar</t>
  </si>
  <si>
    <t>Elemental</t>
  </si>
  <si>
    <t>Arma</t>
  </si>
  <si>
    <t>Arremesso</t>
  </si>
  <si>
    <t>Vontade</t>
  </si>
  <si>
    <t>Jab</t>
  </si>
  <si>
    <t>Manobra Básica</t>
  </si>
  <si>
    <t>Strong</t>
  </si>
  <si>
    <t>Fierce</t>
  </si>
  <si>
    <t>Short</t>
  </si>
  <si>
    <t>Forward</t>
  </si>
  <si>
    <t>Roundhouse</t>
  </si>
  <si>
    <t>Manobra Básica. Ignora Bloqueio</t>
  </si>
  <si>
    <t>Manobra Básica. Manobra de Interrupção. +2 Vel próx. turno</t>
  </si>
  <si>
    <t>Movimento</t>
  </si>
  <si>
    <t>Manobras</t>
  </si>
  <si>
    <t>Ducking Fierce</t>
  </si>
  <si>
    <t>Manobra de Agachamento</t>
  </si>
  <si>
    <t>Elbow Smash</t>
  </si>
  <si>
    <t>Forward Slide Kick</t>
  </si>
  <si>
    <t>Knockdown a menos que o alvo esteja bloqueando</t>
  </si>
  <si>
    <t>Scissor Kick</t>
  </si>
  <si>
    <t>2 testes de dano; Manobra Aérea</t>
  </si>
  <si>
    <t>Tiger Knee</t>
  </si>
  <si>
    <t>Knockdown; Manobra Aérea; esquiva de projétil como Jump</t>
  </si>
  <si>
    <t>Air Suplex</t>
  </si>
  <si>
    <t>Choke Throw</t>
  </si>
  <si>
    <t>Backflip</t>
  </si>
  <si>
    <t>Movimento em Linha Reta; o lutador não pode ser atingido enquanto usa esta manobra, somente antes ou depois</t>
  </si>
  <si>
    <t>Flying Punch</t>
  </si>
  <si>
    <t>Manobra Aérea; o atacante precisa mover 2 hexes para trás do alvo e voltar para atingi-lo, reduz a metade (arredondado para baixo) o Vigor efetivo do alvo; -1 Honra por uso; não há perda de Honra ou Vigor se o ataque for frontal</t>
  </si>
  <si>
    <t>Light Feet</t>
  </si>
  <si>
    <t>Automaticamente adiciona +1 MOV para todas as manobras; opcionalmente, o lutador pode gastar 1 FV para adicionar +3 MOV a uma Manobra ao invés de +1</t>
  </si>
  <si>
    <t>Tumbling Attack</t>
  </si>
  <si>
    <t>Manobra de Agachamento; Movimento em Linha Reta; precisa entrar no hex do alvo; após o dano o alvo recua 1 hex; role o dano para cada hex que entrar e continue se movendo</t>
  </si>
  <si>
    <t>Blind</t>
  </si>
  <si>
    <t>Alcance = Raciocínio+Foco; atacante rola Inteligência+Foco VS. Vigor+Mistérios do alvo; Se ganhat, alvo é cegado; todo turno alvo rola Inteligência VS. Inteligência do atacante; Se vencer, escapa</t>
  </si>
  <si>
    <t>Mind Control</t>
  </si>
  <si>
    <t>Alcance = Raciocínio + Foco; alvo não pode ter mais FV; atacante precisa vencer uma disputa de Inteligência contra o alvo; a duração depende do nº de sucessos: 1 = 10 turnos, 2 = 1 hora, 3 = 1 dia, 4 = 1 semana, 5 = 1 mês; alvos controlados ordenados a agir contra seu código moral ou seu instinto de sobrevivência podem resistir ao comando se passarem num teste de Honra Permanente vs. FV do controlador; não afeta alvo com Honra Permanente em 10</t>
  </si>
  <si>
    <t>Psycho Crusher</t>
  </si>
  <si>
    <t>O atacante pode mudar a direção, mantendo o mesmo plano, no meio do movimento, para atingir vários alvos; precisa entrar no hex do alvo; alvos que não estejam bloqueando sofrem +5 DAN, knockdown e caem em um hex adjacente (alvo escolhe), só podem ser atingidos uma vez; quem estiver bloqueando recua 1 hex (na direção do movimento) e sofre 1 dado de dano (Manobra termina se resultar em falha crítica), alvo pode ser atacado 5 vezes antes do atacante passar para trás dele e continuar seu movimento</t>
  </si>
  <si>
    <t>Psychic Rage</t>
  </si>
  <si>
    <t>Alcance = Raciocínio + Foco; atacante precisa vencer uma disputa de FV; se bem sucedido, o alvo só poderá usar Fierce, Roundhouse e suas Manobras Especiais que causem maior dano enquanto estiver em fúria; pode atacar amigos e aliados; entre os turnos o alvo pode tentar vencer uma disputa de FV vs. Manipulação do controlador para libertar-se; o alvo perde Honra pelas ações feitas sobre efeito do Psychic Rage</t>
  </si>
  <si>
    <t>Psychic Vise</t>
  </si>
  <si>
    <t>Alcance = Raciocínio + Foco; o alvo absorve com Inteligência ao invés de Vigor, ignorando Bloqueios; o dano é retirado da FV do alvo e este terá um redutor na VEL no próximo turno igual ao dano; se o dano exceder a Inteligência do alvo, ele estará atordoado; alvos sem FV ainda podem ser atordoados e ter sua VEL reduzida</t>
  </si>
  <si>
    <t>Psychokinetic Channeling</t>
  </si>
  <si>
    <t>Jogado com um soco ou chute básico; adiciona +2 no dano do ataque</t>
  </si>
  <si>
    <t>Boshi-Ken</t>
  </si>
  <si>
    <t>Se bem sucedido, o alvo terá -1 MOV no próximo turno</t>
  </si>
  <si>
    <t>Haymaker</t>
  </si>
  <si>
    <t>Shikan-Ken</t>
  </si>
  <si>
    <t>Se bem sucedido, o atacante deve vencer um disputa de Força para forçar o alvo 1 hex para trás; Knockdown vs. Manobra Aérea</t>
  </si>
  <si>
    <t>Shuto</t>
  </si>
  <si>
    <t>Ignora Toughskin, armaduras, etc.; contra um oponente sem armadura, causa +4 DAN</t>
  </si>
  <si>
    <t>Windowmaker</t>
  </si>
  <si>
    <t>Se bem sucedido, o alvo sofre Knockdown; não afeta lutadores em Manobra Aérea; Manobra Aérea; esquiva de projéteis como Jump</t>
  </si>
  <si>
    <t>Ax Kick</t>
  </si>
  <si>
    <t>Precisa entrar no hex do oponente; Knockdown vs. Manobra Aérea; Acerta oponentes em Manobra de Agachamento; Manobra Aérea</t>
  </si>
  <si>
    <t>Cartwheel Kick</t>
  </si>
  <si>
    <t>Movimento em Linha Reta; acerta um oponente causando dano toda vez que se move; o alvo recua um hex a cada golpe</t>
  </si>
  <si>
    <t>Heel Stamp</t>
  </si>
  <si>
    <t>O atacante recua 1 hex após o dano, o alvo recua [(Força + Esportes do atacante) - Força do alvo] hex</t>
  </si>
  <si>
    <t>Reverse Frontal Kick</t>
  </si>
  <si>
    <t>Ignora bloqueios</t>
  </si>
  <si>
    <t>Disengage</t>
  </si>
  <si>
    <t>Jogado quando estiver preso em Apresamento Sustentado; o lutador pode fazer um 2º teste para sair do apresamento (Destreza vs. Força do atacante)</t>
  </si>
  <si>
    <t>Dislocate Limb</t>
  </si>
  <si>
    <t>Eye Rake</t>
  </si>
  <si>
    <t>Jaw Spin</t>
  </si>
  <si>
    <t>HibridoAnimal</t>
  </si>
  <si>
    <t>Precisa sofrer um ataque mais lento antes de executar esta manobra, dano baseado em Híbrido Animal</t>
  </si>
  <si>
    <t>Ripping Bite</t>
  </si>
  <si>
    <t>Alvo tem -1 na Força e Destreza pelo resto do combate; pode ser usado várias vezes no mesmo alvo, dano baseado em Híbrido Animal</t>
  </si>
  <si>
    <t>Sleeper</t>
  </si>
  <si>
    <t>Apresamento Sustentado; se o apresamento for mantido por 3 turnos o alvo é atordoado</t>
  </si>
  <si>
    <t>Tearing Bite</t>
  </si>
  <si>
    <t>O dano é causado quando o alvo é arremessado a (Força -1) hex na direção em que veio o ataque, dano baseado em Híbrido Animal</t>
  </si>
  <si>
    <t>Displacement</t>
  </si>
  <si>
    <t>Precisa interromper um ataque; o lutador move-se para um dos lados esquivando do ataque e deve mover-se para o alvo à alcance de seu contra-soco (dano calculado c/ soco)</t>
  </si>
  <si>
    <t>Dragon’s Tail</t>
  </si>
  <si>
    <t>Knockdown vs. Manobra Aérea; oponentes em pé recuam 1 hex, dano calculado com Híbrido Animal</t>
  </si>
  <si>
    <t>Esquives</t>
  </si>
  <si>
    <t>Precisa interromper um ataque; o lutador move-se para um dos lados esquivando do ataque</t>
  </si>
  <si>
    <t>Pounce</t>
  </si>
  <si>
    <t>Manobra Aérea; esquiva de projéteis como Jump; Knockdown; ambos os lutadores terminam no mesmo hex, dano calculado com Híbrido Animal</t>
  </si>
  <si>
    <t>Tail Sweep</t>
  </si>
  <si>
    <t>Knockdown; Manobra de Agachamento; atinge todos os hex adjacentes</t>
  </si>
  <si>
    <t>Typhoon Tail</t>
  </si>
  <si>
    <t>Manobra Aérea; não pode ser atingido por projéteis enquanto executa esta manobra; o oponente no hex alvo sofre +5 DAN e é jogado 1 hex para trás; todos os lutadores nos hex adjacentes sofrem +2 DAN e são jogados 1 hex para trás</t>
  </si>
  <si>
    <t>Upper Tail Strike</t>
  </si>
  <si>
    <t>Knockdown vs. Manobra Aérea, dano calculado com Híbrido Animal</t>
  </si>
  <si>
    <t>Air Blast</t>
  </si>
  <si>
    <t>Alcance = Inteligência + Antecedente Elemental; alvo precisa estar na linha de visão; alvo precisa passar em um teste de Percepção + Luta às Cegas para perceber e interromper este ataque</t>
  </si>
  <si>
    <t>Balance</t>
  </si>
  <si>
    <t>O lutador ganha +1 MOV para Manobras Aérea; automático</t>
  </si>
  <si>
    <t>Death’s Visage</t>
  </si>
  <si>
    <t>Todos no alcance de visão precisam vencer uma disputa de FV vs. Manipulação + Foco do atacante ou irão para o mais longe possível do atacante; vítimas podem tentar novamente no final de cada turno; dura 3 turnos a menos que seja quebrado</t>
  </si>
  <si>
    <t>Drain</t>
  </si>
  <si>
    <t>Testemunhas precisam passar num teste de Percepção + Mistérios para perceber (e tentar esquivar) do projétil; a vítima perde 1 de Saúde e terá -1 VEL e MOV no próximo turno</t>
  </si>
  <si>
    <t>Drench</t>
  </si>
  <si>
    <t>Alcance = Inteligência + Foco; dano baseado na técnica Soco</t>
  </si>
  <si>
    <t>Elemental Skin</t>
  </si>
  <si>
    <t>Funciona por (Foco) turnos; efeito varia de acordo com o tipo; Fogo = atacantes sofrem dano (Foco), como em Maka Wara, técnicas de Soco, Chute e Apresamento do elemental ganham +1 DAN; Água = qualquer dano sofrido é reduzido de 1; Ar = Manobra Aérea causam -2 DAN, dano de projétil é reduzido de 1; Terra = Socos e Chutes contra o elemental causam -2 DAN, não pode ser arremessado e nem afetado por Knockdown</t>
  </si>
  <si>
    <t>Elemental Stride</t>
  </si>
  <si>
    <t>O lutador pode desaparecer dentro do seu elemento e então reaparecer em outro hex com seu elemento a qualquer momento como Yoga Teleport; fora de combate, custa 1 Chi por hora, o elemental pode mover-se invisível no seu elemento à (Vigor + Foco) em milhas p/ hora</t>
  </si>
  <si>
    <t>Entrancing Cobra</t>
  </si>
  <si>
    <t>O atacante precisa vencer uma disputa de Destreza + Foco vs. Raciocínio + Mistérios do alvo; se bem sucedido o alvo será atordoado no próximo turno</t>
  </si>
  <si>
    <t>Envelop</t>
  </si>
  <si>
    <t>Alcance = Foco; ataque em linha de visão; Apresamento Sustentado, usa Foco ao invés de Apresamento para duração máxima; a vítima precisa passar num teste de Vigor todo turno para não ser atordoado; a vítima pode agir normalmente mas terá -2 MOV enquanto estiver presa; se a linha de visão for obstruída, o apresamento acaba; se 2 lutadores estiverem no mesmo hex, o ataque afetará ambos; +1 DAN no 1º turno e -1 nos demais</t>
  </si>
  <si>
    <t>Fire Strike</t>
  </si>
  <si>
    <t>Alvo precisa estar na linha de visão; afeta o hex adjacente e todos (Foco) hexs ao longo da linha; dura até o fim do turno</t>
  </si>
  <si>
    <t>Flaming Fist</t>
  </si>
  <si>
    <t>Jogado com qualquer Soco Básico; adiciona +3 DAN</t>
  </si>
  <si>
    <t>Flight</t>
  </si>
  <si>
    <t>Requer 1 turno de concentração, no qual o lutador só poderá bloquear; nos turnos seguintes o lutador estará flutuando, todas as manobras terão +1 VEL and MOV = Vigor, só pode ser atingido por Manobras Aérea e ataques de projéteis; fora de combate, custa 1 chi/hora de vôo de (Foco + Destreza) x 10 milhas p/ hora</t>
  </si>
  <si>
    <t>Heal</t>
  </si>
  <si>
    <t>O usuário pode curar-se ou a alguém no mesmo hex a 1 Chi por Saúde; também pode purificar um elemento por 1 Chi/5 cm³</t>
  </si>
  <si>
    <t>Heat Wave</t>
  </si>
  <si>
    <t>Ignora bloqueio; pode ser esquivado como um projétil; dano conta somente para atordoar</t>
  </si>
  <si>
    <t>Leech</t>
  </si>
  <si>
    <t>Atacante deve prender o alvo em um Apresamento Sustentado antes; atacante pode passar 1 Saúde do alvo para si por ponto de Chi gasto, máximo de (Foco) pontos por turno; atacante não pode ter mais Saúde que o máximo</t>
  </si>
  <si>
    <t>Lightness</t>
  </si>
  <si>
    <t>Pode ser usado no elemental ou outro alvo; o alvo ganha +2 VEL e +3 MOV para todas as manobras acrescidas por Jump; dura (Foco) turnos</t>
  </si>
  <si>
    <t>Pit</t>
  </si>
  <si>
    <t>Cria no hex alvo um buraco com (5 + Foco) pés de profundidade; lutadores no buraco sofrem o dano pela queda no fim do turno e devem gastar o próximo turno subindo (Movimento com -4 VEL); o atacante precisa estar em contato com a terra; buracos são permanentes após criados; -1 Glória se usado em arena</t>
  </si>
  <si>
    <t>Pool</t>
  </si>
  <si>
    <t>Adquire imunidade a ataques físicos e a habilidade de escoar por frestas, etc.; alguns ataques de Foco podem afetar o lutador (Narrador decide)</t>
  </si>
  <si>
    <t>Push</t>
  </si>
  <si>
    <t>Afeta 3 hex a frente e (Foco) hexs de lado; todos os lutadores na área são atingidos; todos recuam 1 hex por ponto de dano sofrido; Knockdown vs. Manobra Aérea</t>
  </si>
  <si>
    <t>Sakki</t>
  </si>
  <si>
    <t>Personagem está a par do ataque surpresa e pode agir de acordo com esta informação; pode mover Foco + Esportes para evitar o ataque surpresa</t>
  </si>
  <si>
    <t>Shrouded Moon</t>
  </si>
  <si>
    <t>Ninja fica invisível; atacante precisa vencer uma disputa de Percepção + Prontidão vs. Foco + Furtividade do ninja para percebê-lo; se não percebê-lo o ninja terá +1 VEL no próximo turno</t>
  </si>
  <si>
    <t>Speed of the Mongoose</t>
  </si>
  <si>
    <t>Adiciona +4 VEL ou +6 MOV para a Manobra escolhida no próximo turno</t>
  </si>
  <si>
    <t>Spontaneous Combustion</t>
  </si>
  <si>
    <t>Atacante precisa vencer uma disputa de Foco com o alvo; se vencer o alvo começa a pegar fogo; continua enquanto o elemental manter o efeito ou o alvo gastar um turno rolando no chão para apagar as chamas, neste turno terá -2 VEL; 1 Chi por turno para manter as chamas e dano +2 nos turnos seguintes</t>
  </si>
  <si>
    <t>Stone</t>
  </si>
  <si>
    <t>Ataque de projétil; dano é Força + Foco</t>
  </si>
  <si>
    <t>Vacuum</t>
  </si>
  <si>
    <t>Afeta todos no hex alvo; vítimas precisam passar em um teste de Vigor ou estarão automaticamente atordoadas no próximo turno; as vítimas podem interromper com uma Manobra mais rápida e saírem do hex; não afeta elementalistas do ar</t>
  </si>
  <si>
    <t>Venom</t>
  </si>
  <si>
    <t>Efeitos retardados: pelos próximos 2 turnos o alvo perde 1 Saúde automático e tem -1 VEL</t>
  </si>
  <si>
    <t>Wall</t>
  </si>
  <si>
    <t>O personagem cria uma barreira em um hex; Alcance = Percepção + Foco; qualquer um que esteja no hex sofre o dano; a barreira pode ser contornada ou destruída, ela tem Vigor igual ao Antecedente Elemental e Saúde igual Foco do personagem</t>
  </si>
  <si>
    <t>Weight</t>
  </si>
  <si>
    <t>Ataque de projétil; vítima atingida tem -2 VEL, -2 MOV e não usar Manobra aérea no próximo turno</t>
  </si>
  <si>
    <t>Improved Pin</t>
  </si>
  <si>
    <t>Apresamento Sustentado; pode ser executado em alvos no mesmo hex ou no hex adjacente; +2 DAN e +1 MOV no 1º turno, +1/Dois nos turnos subsequentes; o atacante ganha +3 na Força para manter o apresamento; precisa causar 2 pontos de dano para segurar o apresamento</t>
  </si>
  <si>
    <t>Pin</t>
  </si>
  <si>
    <t>Apresamento Sustentado; o alvo precisa estar Knocked Down ou Atordoado; +2 DAN e +1 MOV 1º turno, +0/Zero para todos subsequentes; o atacante ganha +3 na Força para manter o apresamento; precisa causar 2 pontos de dano para segurar o apresamento</t>
  </si>
  <si>
    <t>Breakfall</t>
  </si>
  <si>
    <t>Reduz o dano de Throws e outras manobras de impacto com o solo pelo nº de sucessos no teste de Destreza + Esportes</t>
  </si>
  <si>
    <t>Ground Fighting</t>
  </si>
  <si>
    <t>Após sofrer Knockdown o lutador continua a lutar no chão; não pode usar Manobras Aéreas ou manobras que precisem estar de pé (Narrador decide); sem esta manobra os ataques feitos no chão terão -3 na VEL e DAN; ataques contra quem estiver usando esta manobra terão -2 na VEL e DAN, exceto Manobras de Agachamento e ataques rasteiros</t>
  </si>
  <si>
    <t>Chi Push</t>
  </si>
  <si>
    <t>Dano = Raciocínio + Foco +3 +1 por Chi extra, máximo de 2; opcionalmente pontos de dano podem forçar o alvo recuar 1 hex(1 dano/1 hex recuado); pode aumentar o alcance por -2 dano por hex; alvo pode adicionar +1 na absorção por 2 Chi gasto; não afeta quem estiver usando San He</t>
  </si>
  <si>
    <t>Levitation</t>
  </si>
  <si>
    <t>Lutador pode se mover por Foco hexs por turno em qualquer direção</t>
  </si>
  <si>
    <t>Heart Punch</t>
  </si>
  <si>
    <t>Dano somente para atordoar, não perde Saúde; não pode fazer parte de Combo Atordoante</t>
  </si>
  <si>
    <t>Knife Hand Strike</t>
  </si>
  <si>
    <t>Dano aplicado contra ½ do Vigor do alvo caso não esteja bloqueando</t>
  </si>
  <si>
    <t>Lunging Punch</t>
  </si>
  <si>
    <t>Manobra de Agachamento; apenas Kick Defense funciona</t>
  </si>
  <si>
    <t>Forward Backflip Kick</t>
  </si>
  <si>
    <t>2 testes de dano se o atacante interromper um alvo em Manobra Aérea</t>
  </si>
  <si>
    <t>Face Slam</t>
  </si>
  <si>
    <t>Flying Tackle</t>
  </si>
  <si>
    <t>Rising Storm Crow</t>
  </si>
  <si>
    <t>Houzantou</t>
  </si>
  <si>
    <t>Esquiva de projéteis, knockdown</t>
  </si>
  <si>
    <t>Jet Uppercut</t>
  </si>
  <si>
    <t>Kobokushi</t>
  </si>
  <si>
    <t>Machine Gun Blow</t>
  </si>
  <si>
    <t>Três testes de dano</t>
  </si>
  <si>
    <t>Senkju Tai</t>
  </si>
  <si>
    <t>Snake Strike</t>
  </si>
  <si>
    <t>Manobra aérea, pode se esquivar de projéteis; oponente interrompido em uma manobra aérea sofre três testes de dano</t>
  </si>
  <si>
    <t>Tornado Punch</t>
  </si>
  <si>
    <t>Dive Kick</t>
  </si>
  <si>
    <t>Manobra aérea, afeta personagens em agachamentos</t>
  </si>
  <si>
    <t>Hayagake</t>
  </si>
  <si>
    <t>Manobra aérea ou agachamento, à escolha do jogador; se aérea, esquiva de projéteis; se agachamento, causa knockdown</t>
  </si>
  <si>
    <t>Power Kick</t>
  </si>
  <si>
    <t>Empurra 1 Hexágono para trás e causa Knockdown em Manobras Aéreas</t>
  </si>
  <si>
    <t>Rising Lightning Leg</t>
  </si>
  <si>
    <t>Três</t>
  </si>
  <si>
    <t>Manobra aérea após a rolagem de dano, podendo se esquivar de projéteis; três testes de dano; knockdown</t>
  </si>
  <si>
    <t>Roundabout Kick</t>
  </si>
  <si>
    <t>Acerta oponentes no mesmo hex ou adjacente igual à técnica Chute do lutador; causa knockdown; manobra aérea</t>
  </si>
  <si>
    <t>Tsumuji</t>
  </si>
  <si>
    <t>Após o primeiro acerto, empurra o oponente e pode avançar para um segundo com dano +1, empurrando de novo e tentando um terceiro com dano +3, que causa knockdown; pode aplicar um quarto chute no oponente caído com dano +1, porém custará 1 ponto temporário de Honra</t>
  </si>
  <si>
    <t>Wheel Kick</t>
  </si>
  <si>
    <t>Cross Counter</t>
  </si>
  <si>
    <t>Se o lutador é mais rápido que o oponente, ele deve esperar o seu ataque para acertá-lo no exato momento do golpe, de modo que ele absorve com apenas metade do seu Vigor, empurrando um hex e causando knockdown; o lutador pode seguir se movimentando após o soco, mantendo-se próximo do oponente; se derrubado ou atordoado, o atacante não prossegue com o Cross Counter; se atingir antes de receber o ataque, não empurra ou causa knockdown; não há ganho de +2 velocidade no próximo turno</t>
  </si>
  <si>
    <t>Bandit Chain</t>
  </si>
  <si>
    <t>Dano rolado três vezes; no fim, arremessa a até Força hexes</t>
  </si>
  <si>
    <t>Bushin Musou Renge</t>
  </si>
  <si>
    <t>Butsumetsu Buster</t>
  </si>
  <si>
    <t>Oponente arremessado em hex adjacente; knockdown</t>
  </si>
  <si>
    <t>Daikyou Burning</t>
  </si>
  <si>
    <t>Knockdown; pode arrastar oponente pelo chão com movimento restante causando um dado de dano por hex</t>
  </si>
  <si>
    <t>Power Bomb</t>
  </si>
  <si>
    <t>Knockdown, vítima quica a até 3 hexágonos de distância</t>
  </si>
  <si>
    <t>Tornado Throw</t>
  </si>
  <si>
    <t>Knockdown, arremessa em qualquer hex adjacente</t>
  </si>
  <si>
    <t>Bull Head</t>
  </si>
  <si>
    <t>Pode se esquivar de projéteis antes de iniciar o movimento; linha hexagonal reta, knockdown; pode ser carregada por até três turnos, ganhando +1 velocidade e dano a cada turno carregado (mas resultando em Movimento Um) e reduzindo, enquanto carregada, os três modificadores das manobras utilizadas em 1</t>
  </si>
  <si>
    <t>Rear Crush</t>
  </si>
  <si>
    <t>Não é afetada por agachamentos, mas os afeta; lutador ganha 1 ponto temporário de Glória; caso a vítima seja atordoada ou nocauteada pelo golpe, ela perde 1 ponto temporário de Glória</t>
  </si>
  <si>
    <t>Ashura Senku</t>
  </si>
  <si>
    <t>Lutador não pode ser atingido enquanto a executa</t>
  </si>
  <si>
    <t>Chi Pull</t>
  </si>
  <si>
    <t>Chill Touch</t>
  </si>
  <si>
    <t>Usado com qualquer Soco, Chute ou Apresamento básicos; adiciona os efeitos do Ice Blast e +2 de dano</t>
  </si>
  <si>
    <t>Criminal Upper</t>
  </si>
  <si>
    <t>Eletric Channeling</t>
  </si>
  <si>
    <t>Adiciona +3 dano a Socos, Chutes e Apresamento básicos; afeta todos os alvos no hexágono à frente do lutador, e causa um Knockdown a eles</t>
  </si>
  <si>
    <t>Flaming Heel</t>
  </si>
  <si>
    <t>Adiciona +3 dano a Chutes básicos</t>
  </si>
  <si>
    <t>Instant Hell Murder</t>
  </si>
  <si>
    <t>Funciona como Apresamento; é rolado um dano padrão de 15 um número de vezes igual ao Foco do atacante; oponente rola Raciocínio + Mistérios (dif. 10, reduzindo se já conhecer o golpe); cada sucesso permite evitar uma rolagem de dano, mas deve-se gastar 1 Chi a cada duas rolagens evitadas; não pode gastar mais Chi que o Foco; o usuário também é atacado, rolando Raciocínio + Mistérios (dif. 6, caindo conforme vá utilizando) e gastando Chi para não sofrer o próprio golpe; dano absorvido com Honra</t>
  </si>
  <si>
    <t>Kubiori</t>
  </si>
  <si>
    <t>Knockdown e empurra 1 hex; atacante deve entrar no hex da vítima</t>
  </si>
  <si>
    <t>Raida</t>
  </si>
  <si>
    <t>Short Fireball</t>
  </si>
  <si>
    <t>Spinning Weapon</t>
  </si>
  <si>
    <t>Alacier Wrist</t>
  </si>
  <si>
    <t>O personagem deve realizar a manobra em seu hexágono ou em um adjacente, movendo-se para 2 hexágonos longe do oponente. Ao interromper um ataque do oponente, o oponente perde o ataque (como no Foward Flip Knee). Pode ser utilizado com Jump.</t>
  </si>
  <si>
    <t>Shoot Upper</t>
  </si>
  <si>
    <t>Pode bater no oponente até duas vezes, empurrando, se movendo e batendo de novo. Knockdown em oponentes aéreos.</t>
  </si>
  <si>
    <t>Funciona como o Dragon Punch</t>
  </si>
  <si>
    <t>Skullo Slider</t>
  </si>
  <si>
    <t>Agachamento, causa knockdown, esquiva de projéteis como o Jump</t>
  </si>
  <si>
    <t>Soccer Kick</t>
  </si>
  <si>
    <t>Causa Knockdown se causar dano</t>
  </si>
  <si>
    <t>Darun Catch</t>
  </si>
  <si>
    <t>Deve interromper um ataque inimigo que seja soco ou chute. Rola Destreza + Apresamento contra o dano do ataque (sem subtrair o Vigor). Se vencer, o ataque é cancelado, e o oponente é arremessado (como no Throw).</t>
  </si>
  <si>
    <t>Femina Wind</t>
  </si>
  <si>
    <t>Dark Spark</t>
  </si>
  <si>
    <t>Killing Blade</t>
  </si>
  <si>
    <t>Bastão</t>
  </si>
  <si>
    <t>Chicote</t>
  </si>
  <si>
    <t>Corrente</t>
  </si>
  <si>
    <t>Faca</t>
  </si>
  <si>
    <t>Lança</t>
  </si>
  <si>
    <t>Kusari</t>
  </si>
  <si>
    <t>Kusarigama</t>
  </si>
  <si>
    <t>Naginata</t>
  </si>
  <si>
    <t>Nunchaku</t>
  </si>
  <si>
    <t>Katana</t>
  </si>
  <si>
    <t>Espada Larga</t>
  </si>
  <si>
    <t>Bokken</t>
  </si>
  <si>
    <t>Shinai</t>
  </si>
  <si>
    <t>ver descrição</t>
  </si>
  <si>
    <t>Ninjato</t>
  </si>
  <si>
    <t>Pata</t>
  </si>
  <si>
    <t>Sabre</t>
  </si>
  <si>
    <t>Wakizashi</t>
  </si>
  <si>
    <t>Tonfa</t>
  </si>
  <si>
    <t>Bagh Nakh</t>
  </si>
  <si>
    <t>Canivete</t>
  </si>
  <si>
    <t>Foice</t>
  </si>
  <si>
    <t>Faca de Combate</t>
  </si>
  <si>
    <t>Kris</t>
  </si>
  <si>
    <t>Navalha</t>
  </si>
  <si>
    <t>Sai</t>
  </si>
  <si>
    <t>Shuriken</t>
  </si>
  <si>
    <t>Ciber/Hibrid</t>
  </si>
  <si>
    <t>Mu no Hadou</t>
  </si>
  <si>
    <t>Burn Knucle</t>
  </si>
  <si>
    <t>Double-Hit Punch</t>
  </si>
  <si>
    <t>role 2 vezes o dano</t>
  </si>
  <si>
    <t>Hundred Punches</t>
  </si>
  <si>
    <t>Mega-Punch</t>
  </si>
  <si>
    <t>Vulcan Punch</t>
  </si>
  <si>
    <t>Hundred Kicks</t>
  </si>
  <si>
    <t>Iaido Kick</t>
  </si>
  <si>
    <t>Igual Rekka Ken, porem para chutes</t>
  </si>
  <si>
    <t>Slash Kick</t>
  </si>
  <si>
    <t>Igual Burn Knucle porem com chute</t>
  </si>
  <si>
    <t>Somersault Kick</t>
  </si>
  <si>
    <t>Elemental Rage</t>
  </si>
  <si>
    <t>Sado Maso/Soco</t>
  </si>
  <si>
    <t>Um/-2</t>
  </si>
  <si>
    <t>Sado Maso/Arma</t>
  </si>
  <si>
    <t>Shoulder Throw</t>
  </si>
  <si>
    <t>Super Throw</t>
  </si>
  <si>
    <t xml:space="preserve">Dashing Clothesline </t>
  </si>
  <si>
    <t>Dashing Elbow</t>
  </si>
  <si>
    <t>Rising Tackle</t>
  </si>
  <si>
    <t>Elemental Explosion</t>
  </si>
  <si>
    <t>Awakening Blood</t>
  </si>
  <si>
    <t>Diamond Edge</t>
  </si>
  <si>
    <t>Final Wave</t>
  </si>
  <si>
    <t>Spirit Bomb</t>
  </si>
  <si>
    <t>Hurricane Upper</t>
  </si>
  <si>
    <t>Lighting Bolt</t>
  </si>
  <si>
    <t>Sense Orochi</t>
  </si>
  <si>
    <t>Summon Spirits</t>
  </si>
  <si>
    <t>Funciona igual a Dashing Punch, mas Causa Knockdown em oponentes aéreos, e devido a velocidade do golpe opersonagem deve se mover em uma linha hexagonal reta.</t>
  </si>
  <si>
    <t>role os três danos abaixo. Um alvo que não bloquear sofre um Knockdown após o terceiro impacto.</t>
  </si>
  <si>
    <t>Causa Knockdown (se causar dano) e arremessa a vítima a Força (em Hexágonos) de distância.</t>
  </si>
  <si>
    <t>funciona de forma igual ao Hyper Fist, exceto que possui modificadores diferentes e causa knockdown.</t>
  </si>
  <si>
    <t>Role o dano e empurre o adversário, caso ainda tenha movimento você pode avançar e rolar o dano mais uma vez. Causa knockdown em oponentes aéreos.</t>
  </si>
  <si>
    <t>Wheel Kick é uma manobra aérea e pode se esquivar de projéteis como o Jump.</t>
  </si>
  <si>
    <t>Se causar dano, o oponente sofre Knockdown. Essa manobra ignora Grappling Defense.</t>
  </si>
  <si>
    <t>Para este Apresamento funcionar, a vítima deve estar em Knockdown ou Atordoada. O lutador deve entrar no hexágono da vítima, daí poderá arrastá-la até onde seu Movimento permitir (usando o segundo modificador agora). A cada hexágono em que a vítima é empurrada, o atacante rola o Dano com os modificadores abaixo.</t>
  </si>
  <si>
    <t>Causa Knockdown e arremessa o oponente a 1 hexagono de distância do personagem, com exceção que o dano é rolado 2x e oponente não se beneficia do uso de Breakfall.</t>
  </si>
  <si>
    <t>Funciona de forma similar ao Throw, exceto que possui modificadores melhores, requer o gasto de 1 Força de Vontade e a vítima pode ser arremessada a um número de hexágonos igual a Força + Apresamento do atacante.</t>
  </si>
  <si>
    <t>Use os modificadores abaixo. Essa manobra causa Knockdown no alvo que sofrer algum dano.</t>
  </si>
  <si>
    <t>Apesar de ser uma cotovelada, o dano é calculado com Esportes, pois o lutador usa seu corpo para machucar o oponente.</t>
  </si>
  <si>
    <t>A manobra acerta duas vezes, A primeira com dano igual a Esportes + força, a segunda com Foco + Inteligência. Se na segunda rolagem causar dano, cause Knockdown.</t>
  </si>
  <si>
    <t>Funciona de forma similar ao Hurricane Kick, exceto que a manobra tem Movimento Um. Portanto, todos ao redor são atingidos e empurrados para trás. Mas oponentes no mesmo hexágono são puxados pelo golpe, e levados para cima, podendo ser acertados até um número de vezes igual à Técnica Esportes do usuário. Mas para cada novo ataque, devem ter sofrido dano no ataque anterior. Vítimas sofrem um Knockdown no último acerto</t>
  </si>
  <si>
    <t>Funciona de forma similar ao Backflip, mas o Movimento é baseado em Foco ao invés de Esportes.</t>
  </si>
  <si>
    <t>Essa Manobra só pode ser usada em um Orochi. Se isso for feito corretamente, basta se usar as regras da Manobra Psychic Rage. Mas note que o alvo não sofre os efeitos do Psychic Rage, e sim os efeitos do sangue despertado. Se usado em pessoas normais, causa os mesmos efeitos que o Psychic Rage.</t>
  </si>
  <si>
    <t>Você cria uma barreira e estacas de Rocha ou Gelo que perfura a todos numa linha, com alcance igual ao Foco do personagem. A barreira dura até o final do turno e absorve qualquer projétil que entrar em contato.</t>
  </si>
  <si>
    <t>Afeta a todos num raio igual ao Foco do personagem. Causa knockdown se causar dano. Esta manobra é considerada um Danger Move. Para cada Hexágono de distância do personagem, reduza em 1 o dano causado pela manobra.</t>
  </si>
  <si>
    <t>de +1 a +5</t>
  </si>
  <si>
    <t>Atinge um oponente adjacente um numero de vezes igual ao Foco do personagem. Caso cause dano ele sofre Knockdown.</t>
  </si>
  <si>
    <t>O alcance é baseado no Raciocínio+Foco do personagem, e oponentes em manobras aéreas sofrem knockdown além do dano normal.</t>
  </si>
  <si>
    <t>Possui alcance igual a Foco + Percepção e pode ser esquivado como um projétil, porem não é necessário uma linha de visão para que você atinja o oponente.</t>
  </si>
  <si>
    <t>Quando algum Orochi estiver no campo de vista do personagem (o Narrador deve mandá-lo fazer o teste, sem avisar para o que é), o personagem rola Percepção + Orochi. Se ele conseguir pelo menos 1 sucesso, ele identifica o Orochi nas redondezas. 2 sucessos permitem identificar Orochi que nunca foram despertados e três sucessos identificam Orochi, seus servos e pessoas de má índole. Se o personagem não tirar nenhum sucesso ele ainda percebe um Orochi, mas não sabe identificar quem é. Apenas em caso de falha crítica o personagem não percebe nada.</t>
  </si>
  <si>
    <t>Muita informação, Consulte o Livro</t>
  </si>
  <si>
    <t>Deflecting Strike</t>
  </si>
  <si>
    <t>Double-Hit Strike</t>
  </si>
  <si>
    <t>Lightning Strike</t>
  </si>
  <si>
    <t>Speed Draw</t>
  </si>
  <si>
    <t>Strangle Throw</t>
  </si>
  <si>
    <t>Para usar esta manobra efetivamente, o lutador precisa interromper a manobra do oponente. O lutador ganha sua Absorção completa contra o ataque armado, que é feito primeiro. O usuário desta manobra então faz seu contra-ataque a menos que ele tenha sido Atordoado, jogado para trás ou sofrido Knockdown. O lutador usa sua Técnica com Arma para determinar o dano desta manobra</t>
  </si>
  <si>
    <t>O lutador faz dois testes de dano. Oponentes agachados ou aéreos serão atingidos apenas uma vez</t>
  </si>
  <si>
    <t>O atacante pode fazer três testes de dano no oponente</t>
  </si>
  <si>
    <t>A manobra dá um bônus de +1 na Velocidade de uma manobra com arma quando usado logo depois de uma manobra que não requeira a arma. O Speed Draw precisa ser declarado no começo do ataque, e a Força de Vontade gasta é perdido não importando se o ataque foi bem sucedido ou não.</t>
  </si>
  <si>
    <t>Throttle</t>
  </si>
  <si>
    <t>Uppercut</t>
  </si>
  <si>
    <t>Weapon Combo Kick</t>
  </si>
  <si>
    <t>Weapon Defense</t>
  </si>
  <si>
    <t>Isto é considerado um Apresamento Sustentado. Se for mantido por três turnos, o oponente fica automaticamente Atordoado.</t>
  </si>
  <si>
    <t>Esta manobra causa Knockdown se usado contra oponentes aéreos.</t>
  </si>
  <si>
    <t>Esta manobra pode interromper um oponente aéreo assim como pode atacar um oponente no chão. Qualquer dano indica um Knockdown. Ambos os lutadores terminam o turno em hexágonos adjacentes.</t>
  </si>
  <si>
    <t xml:space="preserve">1 só no 1 tr </t>
  </si>
  <si>
    <t>O lutador faz três ataques, e aplica o dano daqueles que tiveram mais sucesso. Os dois golpes de arma tem +0 no dano, e o chute tem +1 no dano. Lembre-se de usar a Técnica apropriada para cada ataque.</t>
  </si>
  <si>
    <t>O lutador ganha +4 na Absorção enquanto estiver Bloqueando/Aparando manobras com armas, e -2 quando bloquear/aparar outros tipos de manobras.</t>
  </si>
  <si>
    <t>Dano 2</t>
  </si>
  <si>
    <t>Dano 3</t>
  </si>
  <si>
    <t>Dano 4</t>
  </si>
  <si>
    <t>ARMAS</t>
  </si>
  <si>
    <t>Manobras Basicas</t>
  </si>
  <si>
    <t>Mov Vezes</t>
  </si>
  <si>
    <t>3x</t>
  </si>
  <si>
    <t>Sustentado</t>
  </si>
  <si>
    <t>KnockdownSem Block</t>
  </si>
  <si>
    <t>Knockdown+1d por hex</t>
  </si>
  <si>
    <t>vs Aerea</t>
  </si>
  <si>
    <t>2x</t>
  </si>
  <si>
    <t>2x Alvo Adj</t>
  </si>
  <si>
    <t>emp 1 hex</t>
  </si>
  <si>
    <t>emp 1hex</t>
  </si>
  <si>
    <t>Knockdowncaso de dano</t>
  </si>
  <si>
    <t>se der dano</t>
  </si>
  <si>
    <t>(+3)</t>
  </si>
  <si>
    <t>Soco Basico</t>
  </si>
  <si>
    <t>Chute Basico</t>
  </si>
  <si>
    <t>Se Interrop</t>
  </si>
  <si>
    <t>Man Aerea</t>
  </si>
  <si>
    <t>Acert adj tb</t>
  </si>
  <si>
    <t>perde atack</t>
  </si>
  <si>
    <t>Knockdwon</t>
  </si>
  <si>
    <t>se n Block</t>
  </si>
  <si>
    <t>Acerta Adj</t>
  </si>
  <si>
    <t>Somente</t>
  </si>
  <si>
    <t>Atordoar</t>
  </si>
  <si>
    <t>Ignora Block</t>
  </si>
  <si>
    <t>Somete</t>
  </si>
  <si>
    <t>Alvo Recua</t>
  </si>
  <si>
    <t>(-força alvo)</t>
  </si>
  <si>
    <t>Esqu Proj</t>
  </si>
  <si>
    <t>(+3) Vel</t>
  </si>
  <si>
    <t>C/Chute</t>
  </si>
  <si>
    <t>C/Soco</t>
  </si>
  <si>
    <t>C/ metade</t>
  </si>
  <si>
    <t xml:space="preserve"> n Block</t>
  </si>
  <si>
    <t>Vigor caso</t>
  </si>
  <si>
    <t>Deve entrar</t>
  </si>
  <si>
    <t>Hex Vitima</t>
  </si>
  <si>
    <t>Apenas Kick</t>
  </si>
  <si>
    <t>Defense</t>
  </si>
  <si>
    <t>Funciona</t>
  </si>
  <si>
    <t>(+2) Dano</t>
  </si>
  <si>
    <t>(+1) Vel</t>
  </si>
  <si>
    <t>Alvo deve</t>
  </si>
  <si>
    <t>Vitima cai</t>
  </si>
  <si>
    <t>ate 3 hex</t>
  </si>
  <si>
    <t>todos adj</t>
  </si>
  <si>
    <t>(+2) Soco</t>
  </si>
  <si>
    <t xml:space="preserve">e Chute </t>
  </si>
  <si>
    <t>Basicos</t>
  </si>
  <si>
    <t>C/ Soco</t>
  </si>
  <si>
    <t>C/ Chute</t>
  </si>
  <si>
    <t>entrar hex</t>
  </si>
  <si>
    <t xml:space="preserve">Dispara </t>
  </si>
  <si>
    <t>Fireballs</t>
  </si>
  <si>
    <t>Acerta</t>
  </si>
  <si>
    <t>Vezes</t>
  </si>
  <si>
    <t>Vitima deve</t>
  </si>
  <si>
    <t>Atordoada</t>
  </si>
  <si>
    <t>de Abs</t>
  </si>
  <si>
    <t>Força vs</t>
  </si>
  <si>
    <t>Força, 1 hex</t>
  </si>
  <si>
    <t>knockdown</t>
  </si>
  <si>
    <t>Afeta</t>
  </si>
  <si>
    <t>Linha Reta</t>
  </si>
  <si>
    <t>ate</t>
  </si>
  <si>
    <t>Breackfall n</t>
  </si>
  <si>
    <t xml:space="preserve">Oponentes </t>
  </si>
  <si>
    <t>Sem Armad</t>
  </si>
  <si>
    <t>ate 2x</t>
  </si>
  <si>
    <t>(+4) Vel ou</t>
  </si>
  <si>
    <t>(+6) Mov</t>
  </si>
  <si>
    <t>ManEscolida</t>
  </si>
  <si>
    <t>Bite</t>
  </si>
  <si>
    <t>Tail Slash</t>
  </si>
  <si>
    <t>Claw</t>
  </si>
  <si>
    <t>3 Hex</t>
  </si>
  <si>
    <t>Vezes/Knoc</t>
  </si>
  <si>
    <t>Atinge adj</t>
  </si>
  <si>
    <t xml:space="preserve">emp 1 hex </t>
  </si>
  <si>
    <t>cai adj</t>
  </si>
  <si>
    <t>Acert todos</t>
  </si>
  <si>
    <t xml:space="preserve">3 hex </t>
  </si>
  <si>
    <t>Knockdonw</t>
  </si>
  <si>
    <t>arremessa</t>
  </si>
  <si>
    <t>hex adj</t>
  </si>
  <si>
    <t xml:space="preserve">(+2) </t>
  </si>
  <si>
    <t>Absorção</t>
  </si>
  <si>
    <t>2 melhores</t>
  </si>
  <si>
    <t>opn aereos</t>
  </si>
  <si>
    <t>n acerta</t>
  </si>
  <si>
    <t>aereo</t>
  </si>
  <si>
    <t>Combos</t>
  </si>
  <si>
    <t>Dano 1</t>
  </si>
  <si>
    <t>Furioso</t>
  </si>
  <si>
    <t>Aparar</t>
  </si>
  <si>
    <t>1 Pulo</t>
  </si>
  <si>
    <t>2 pulo =</t>
  </si>
  <si>
    <t>Percepção</t>
  </si>
  <si>
    <t>Faca Arremesso</t>
  </si>
  <si>
    <t>Kunai Arremesso</t>
  </si>
  <si>
    <t>Arco Longo</t>
  </si>
  <si>
    <t>Arco Simples</t>
  </si>
  <si>
    <t>Facilmente transportado</t>
  </si>
  <si>
    <t>Pistola</t>
  </si>
  <si>
    <t>Fuzil</t>
  </si>
  <si>
    <t>Escopeta</t>
  </si>
  <si>
    <t>Pistola Pesada</t>
  </si>
  <si>
    <t>Fuzil de Assalto</t>
  </si>
  <si>
    <t>Granada de Mão</t>
  </si>
  <si>
    <t>Bazuca</t>
  </si>
  <si>
    <t>Bomba de TNT</t>
  </si>
  <si>
    <t>Afeta 3 hex</t>
  </si>
  <si>
    <t>de Raio</t>
  </si>
  <si>
    <t>Afeta 5Hex</t>
  </si>
  <si>
    <t>Afeta 6 hex</t>
  </si>
  <si>
    <t>Dano Agravado</t>
  </si>
  <si>
    <t>Split Punch</t>
  </si>
  <si>
    <t>Bicicle Kick</t>
  </si>
  <si>
    <t>Flying Kick</t>
  </si>
  <si>
    <t>Shadow Kick</t>
  </si>
  <si>
    <t>Esta manobra conta como um Agachamento. Quando executa esta manobra, o personagem realiza uma abertura total e soca bem na área genital do oponente. O oponente não conta com a absorção do Vigor, e só pode ser bloqueado com Kick Defense (ainda com o –2 do Kick Defense, pois é um soco). Caso Bloqueie, o Vigor também absorve. Caso não seja bloqueado (por um homem), e cause dano, o personagem estará automaticamente atordoado no próximo turno (a não ser que gaste um ponto de Força de Vontade). Em mulheres, o Vigor ainda absorve.</t>
  </si>
  <si>
    <t xml:space="preserve"> funciona de forma similar ao Hurricane Kick, exceto que o lutador deve entrar no hexágono da vítima.</t>
  </si>
  <si>
    <t>causa Knockdown, se causar dano, a menos que o oponente Bloqueie. É uma Manobra Aérea.</t>
  </si>
  <si>
    <t>no Hex</t>
  </si>
  <si>
    <t>causa Knockdown, se causar dano, a menos que o oponente Bloqueie. Oponentes em manobras de agachamento não são atingidos.</t>
  </si>
  <si>
    <t>Shadow Shoulder</t>
  </si>
  <si>
    <t>Esta manobra causa Knockdown além do dano. O personagem deve entrar no mesmo hexágono do oponente. Oponentes em manobras de agachamento não são atingidos.</t>
  </si>
  <si>
    <t>Spin</t>
  </si>
  <si>
    <t>Ao utilizar essa manobra, o personagem pode acertar um oponente no seu hexágono ou no hexágono adjacente. Se for atingido uma só vez, o oponente nada mais poderá fazer, pois será considerado knockdown, e ainda será atingido novamente. Acerta um número de vezes igual à Técnica Esportes do usuário, e termina causando um knockdown.</t>
  </si>
  <si>
    <t>Web Spin</t>
  </si>
  <si>
    <t>o personagem deve ser mover em uma linha hexagonal reta, e deve interromper seu oponente. O dano conta apenas para atordoar, e deve ser absorvido com Raciocínio, para se evitar a confusão mental. Se for causado mais dano que o Raciocínio do alvo, ele é considerado atordoado.</t>
  </si>
  <si>
    <t>Arco Composto</t>
  </si>
  <si>
    <t>110m</t>
  </si>
  <si>
    <t>80m</t>
  </si>
  <si>
    <t>135m</t>
  </si>
  <si>
    <t>Absorb Soul</t>
  </si>
  <si>
    <t>Dragon Attack</t>
  </si>
  <si>
    <t>2, +2 p/turn</t>
  </si>
  <si>
    <t>God Invocation</t>
  </si>
  <si>
    <t>Teste Carisma + Misterios, se for atingido enquanto faz a prece o poder e cancelado: Num de sucessos: 1-2= Raio nas proximidades, alvo pode escapar (teste, Percepção + Prontidão); 3-4= Raio no Alvo, pode dividir o dano com mais alguem caso esteja em um apresamento; 4-5= controle total do raio, podendo inclusive recebelo em uma arma e direciona-lo.</t>
  </si>
  <si>
    <t>Ice Shower</t>
  </si>
  <si>
    <t>Funciona de forma similar ao Ice Blast, exceto que, como no Flying Fireball, o oponente não pode se esquivar com Manobras Aéreas.</t>
  </si>
  <si>
    <t>Lightning</t>
  </si>
  <si>
    <t>possui um alcance igual Inteligência + Foco, e pode ser esquivado.</t>
  </si>
  <si>
    <t>Metamorphose</t>
  </si>
  <si>
    <t>Veja a Descrição em MK pag 29</t>
  </si>
  <si>
    <t>Net</t>
  </si>
  <si>
    <t>Funciona de forma similar ao Ice Blast, exceto que a rede rola o dano a cada turno como um Apresamento Sustentado. Para se soltar, o personagem deve testar Força (6 sucessos, dif. 6) ou Destreza (4 sucessos, dif. 7), da mesma forma que no Ice Blast.</t>
  </si>
  <si>
    <t>nos turnos</t>
  </si>
  <si>
    <t>seguintes</t>
  </si>
  <si>
    <t xml:space="preserve">(+3) Força, -2 de Destreza, +2 Vigor, Você agora plaina, e tem Hibrido 5 e Esportes 5, por tanto, ganha as manobras Bite, Tearing Bite, Ripping Bite e Jaw Spin, fora isso, só pode usar manobras de Foco, manter o poder custa 1 chi p/ turno </t>
  </si>
  <si>
    <t>Cassetete</t>
  </si>
  <si>
    <t>Soco Ingles</t>
  </si>
  <si>
    <t>Faca Borboleta</t>
  </si>
  <si>
    <t>Cestus</t>
  </si>
  <si>
    <t>Chakram</t>
  </si>
  <si>
    <t>Porrete</t>
  </si>
  <si>
    <t>Estrangulador</t>
  </si>
  <si>
    <t>Espada Anzol</t>
  </si>
  <si>
    <t>Katar</t>
  </si>
  <si>
    <t>Rapieira</t>
  </si>
  <si>
    <t>Sabre de Exibição</t>
  </si>
  <si>
    <t>Shikomi-Zue, P Mad</t>
  </si>
  <si>
    <t>Shikomi-Zue, Lamin</t>
  </si>
  <si>
    <t>Machado Pequeno</t>
  </si>
  <si>
    <t>Shuko</t>
  </si>
  <si>
    <t>Corrente de Aço</t>
  </si>
  <si>
    <t>Faca de Botão</t>
  </si>
  <si>
    <t>Deve se combinar com Manobras de Soco</t>
  </si>
  <si>
    <t>Deve se combinar com Manobras de Soco, +1
Absorção ao Bloquear</t>
  </si>
  <si>
    <t>Alcance: 2 hexágonos</t>
  </si>
  <si>
    <t>Apresamento Sustentado, não pode ser absorvido
(veja a descrição)</t>
  </si>
  <si>
    <t>mais 1 para Bloquear armas cortantes</t>
  </si>
  <si>
    <t>mais 2 dados para desarmes</t>
  </si>
  <si>
    <t>Alcance 2 hexágonos, pode ser usado com Apresamento
para dano zero, +1 dado para Desarme</t>
  </si>
  <si>
    <t>mais 2 absorção ao bloquear</t>
  </si>
  <si>
    <t>mais 1 absorção ao bloquear</t>
  </si>
  <si>
    <t>mais 1 absorção ao bloquear, mais dois dados desarme</t>
  </si>
  <si>
    <t>mais 1 ao bloquear</t>
  </si>
  <si>
    <t>Alcance: 6 hexágonos; +2 dados para Desarme;
pode usar Apresamento com 1 dado de dano</t>
  </si>
  <si>
    <t>Alcance: 3 hexágonos, +2 dados para Desarme,
pode usar o Apresamento por 1 dado de dano</t>
  </si>
  <si>
    <t>6 hex</t>
  </si>
  <si>
    <t>"+2 Desarme"</t>
  </si>
  <si>
    <t>3 hex</t>
  </si>
  <si>
    <t>"+2 Bloquear"</t>
  </si>
  <si>
    <t>Role o dano três vezes com os modificadores abaixo. É uma manobra aérea em linha reta, e pode se esquivar de projéteis como o Jump. Oponentes em manobras de agachamento ainda serão atingidos pelo último chute.</t>
  </si>
  <si>
    <t>Multiple Stomp</t>
  </si>
  <si>
    <t>Shumpo</t>
  </si>
  <si>
    <t>Armas</t>
  </si>
  <si>
    <t>Esta manobra causa Knockdown e empurra a
vítima um hexágono para trás, se causar dano.
Durante a execução da manobra, se o
personagem interromper um ataque de projétil
direcionado até ele, ele pode gastar 1 Força de Vontade
e rolar Raciocínio. Isso significa que ele está se
esforçando para sua aura ser mais intensa e defletir
projéteis. Se obtiver 2 sucessos (assim como no Energy
Reflection), o projétil é defletido por sua aura, explodindo
e não causando dano algum</t>
  </si>
  <si>
    <t>A manobra funciona de forma semelhante ao Spinning Clothesline, atingindo todos os hexágonos adjacentes e empurrando um hexágono para trás. Em seguida, o lutador avança e segue golpeando. O último acerto precisa ser direcionado a apenas um oponente, causando knockdown – se causar dano – e tendo um modificador de +2.</t>
  </si>
  <si>
    <t>Funciona de forma similar ao Hurricane Kick, exceto que a manobra tem Movimento Um. Portanto, todos ao redor são atingidos e empurrados para trás. Mas oponentes no mesmo hexágono são puxados pelo golpe, e levados para cima, podendo ser acertados até três vezes, a menos que o atacante obtenha uma falha crítica em um dos rolamentos de dano (o que encerraria a manobra). Vítimas levadas para cima sofrem um Knockdown no último acerto.</t>
  </si>
  <si>
    <t>Knock</t>
  </si>
  <si>
    <t>Sonic Scythe</t>
  </si>
  <si>
    <t>Alcance</t>
  </si>
  <si>
    <t>2 Hex</t>
  </si>
  <si>
    <t>Role o dano três vezes com os modificadores abaixo. O personagem pode optar por rolar o dano com Soco, Chute ou Apresamento quando executa o Musou Renge. A absorção da vítima contra o Musou Renge é determinada pela sua Honra, e não pelo Vigor</t>
  </si>
  <si>
    <t xml:space="preserve">      3x</t>
  </si>
  <si>
    <t>No meio do salto, você pode pular de novo em qualquer direção. Essa manobra pode ser utilizada em conjunto com qualquer outra manobra básica como o Jump. No segundo salto o personagem tem um movimento igual ao seu Foco + Esportes.</t>
  </si>
  <si>
    <t>Chi Pull tem um alcance igual ao Raciocínio + Foco do atacante. O dano não afeta a Saúde, sendo rolado apenas para efeitos de atordoamento. Ele é absorvido com Vigor, mas se ultrapassar o Vigor da vítima, ela estará atordoada. Havendo sucesso na rolagem, a vítima é atraída um número de hexágonos igual ao Foco do atacante. A vítima pode tentar resistir rolando sua Força contra o Foco do adversário. Fora de combate, o poder pode puxar objetos de até 25kg por sucesso.</t>
  </si>
  <si>
    <t>Kubiori funciona como uma manobra de Apresamento, e o lutador precisa entrar no hexágono da vítima. Ela pode ser bloqueada, porém, para isso, o defensor precisa para num teste de Percepção + Prontidão contra Foco + Furtividade do ninja. Se não bloqueada, causa Knockdown e empurra em um hexágono para trás. Embora seja uma manobra de Foco do saiminjutsu, o dano é calculado com a Técnica Apresamento.</t>
  </si>
  <si>
    <t>Senjutusu</t>
  </si>
  <si>
    <t>Ler Descrição da Manobra</t>
  </si>
  <si>
    <t>Role os danos abaixo, respectivamente. Se o primeiro ataque não causa dano, o segundo não será rolado. O segundo dano é baseado em Inteligência + Foco.</t>
  </si>
  <si>
    <t xml:space="preserve">Chi: </t>
  </si>
  <si>
    <t xml:space="preserve">Vont: </t>
  </si>
  <si>
    <t xml:space="preserve">Saude: </t>
  </si>
  <si>
    <t>Psycho Knuckle</t>
  </si>
  <si>
    <t>Aereos</t>
  </si>
  <si>
    <t>Bushin Senpuukyaku</t>
  </si>
  <si>
    <t>Triple Rising Kick</t>
  </si>
  <si>
    <t>Aerea</t>
  </si>
  <si>
    <t>Dashing Clothesline</t>
  </si>
  <si>
    <t>Se Sofrer</t>
  </si>
  <si>
    <t xml:space="preserve">Knock se </t>
  </si>
  <si>
    <t>causar</t>
  </si>
  <si>
    <t>dano</t>
  </si>
  <si>
    <t>Leia Descr</t>
  </si>
  <si>
    <t>Leia Desc</t>
  </si>
  <si>
    <t>Arm/Wrist Lock</t>
  </si>
  <si>
    <t>Disarming</t>
  </si>
  <si>
    <t>ao realizar esta manobra, deve-se fazer
uma disputa rápida de Força + Esportes do jogador, contra
Força + técnica com arma do oponente. Se o oponente
tiver mais sucessos, a manobra falha automaticamente.</t>
  </si>
  <si>
    <t>Sem Vigor</t>
  </si>
  <si>
    <t>homens</t>
  </si>
  <si>
    <t>Clairvoyance</t>
  </si>
  <si>
    <t>Não é uma manobra comumente usada em combate. Quando a utiliza, o lutador deve rolar Percepção + Foco, e um sucesso completo já é o bastante para que ele veja claramente o que ocorre em qualquer lugar em que ele já tenha estado antes. A dificuldade padrão é 6, elevandose caso ele queira ver algo no passado (7 ou 8) ou no futuro (9 ou até 10). Sucessos marginais revelam imagens sombreadas, e 4 sucessos ou mais podem revelar até o pensamento de pessoas envolvidas na cena. Se quiser, o lutador pode tentar enxergar o interior de um lugar em que nunca esteve, baseando-se em pistas ou descrições, com dificuldade +2.</t>
  </si>
  <si>
    <t>Shapeshift</t>
  </si>
  <si>
    <t>Hibrido</t>
  </si>
  <si>
    <t>Para mudar de forma, é preciso um teste do Antecedente Híbrido Animal + Foco (dificuldade 7) e ter 3 sucessos para que a mudança ocorra de forma instantânea. Caso não consiga os 3 sucessos, o personagem vai gastar 1 turno por sucesso não atingido na transformação. O tempo de duração da transformação será Foco + sucessos em horas, com o personagem podendo voltar à forma natural quando quiser. Um Híbrido com 5 em Foco e que não tenha obtido nenhum sucesso no teste pode ficar na forma humana por até 5 horas. Uma falha crítica no teste impede a transformação. O personagem perde 2 pontos em Atributos Físicos, ganhando 1 em Sociais e 1 em Mentais. Sua técnica de Esportes é reduzida em 1 nível quando assume a forma humana. O Mascote permanece, mas o elo fica um pouco enfraquecido. N ão é possível utilizar as manobras básicas e especiais de híbrido enquanto na forma humana.</t>
  </si>
  <si>
    <t>Gun Kata</t>
  </si>
  <si>
    <t>Armas de Fogo</t>
  </si>
  <si>
    <t>Durante o Gun Kata, o lutador pode utilizar sua pistola ou pistola pesada para atingir um número de alvos igual a sua Técnica Armas de Fogo. Ele rolará o dano contra esses alvos normalmente, escolhendo -os dentre aqueles que o cercam. Além disso, sua movimentação dificulta que seja atingido por projéteis ou armas de fogo, elevando para 8 a dificuldade de quem atira contra ele. Se ele estiver dividindo o hexágono com alguém, e o Narrador for rolar um dado para descobrir, na sorte, quem foi atingido pelo projétil ou pela arma de fogo, ele só será acertado se sair 9 ou 10 no dado.</t>
  </si>
  <si>
    <t>Wild Strike</t>
  </si>
  <si>
    <t>Mascote</t>
  </si>
  <si>
    <t>Ao custo de 2 Chi, o Street Fighter pode ampliar a força dos ataques de seu mascote. Escolha um ataque entre os do mascote e então adicione +2 em velocidade, dano e movimento. O poder é ativado entre turnos, como Telepathy e Mind Reading. O fortalecimento dura um turno, e o Street Fighter não pode se mexer nesse turno, apenas bloquear.</t>
  </si>
  <si>
    <t>Potence</t>
  </si>
  <si>
    <t>Ao utilizar a manobra, o personagem gasta 1 Chi e só pode se mover enquanto se concentra. No turno seguinte, ele pode escolher ganhar um bônus de +4 Força para elevar o dano de algum golpe físico ou +4 dados em quaisquer testes de Força, inclusive para manter ou sair de apresamentos. Os efeitos não são cumulativos; o personagem deve escolher qual deles ativará. Adicionalmente, pode -se gastar 2 Chi na execução da manobra para ativar os dois efeitos no próximo turno. Para invocar o poder para o dano, é sempre preciso um turno de concentração. Contudo, é possível seguir mantendo o bônus de testes de Força turno a turno, após o primeiro – obviamente, gastando 1 Chi por turno. É possível, deste modo, ativar o poder enquanto o personagem está preso num Apresamento Sustentado.</t>
  </si>
  <si>
    <t>Second Skin</t>
  </si>
  <si>
    <t>Armaduras são classificadas em leves, médias e pesadas, que podem dar penalidades em velocidade e movimento. O Narrador pode tomar por linha -guia:  Armadura leve (roupas pesadas de motoqueiro): +1 de absorção e -1 de velocidade.  Armadura média (primeira geração de coletes à prova de balas): +2 de absorção e -1 velocidade e -1 movimento.  Armadura pesada (armadura de conflito da polícia): +3 de absorção e -1 velocidade e - 2 movimento. Esta manobra permite que o lutador escolha qual penalidade ele deseja diminuir em 1. É possível que haja outras armaduras, geralmente protótipos militares, cabendo ao Narrador descrevê -las.</t>
  </si>
  <si>
    <t>Crane Kick</t>
  </si>
  <si>
    <t>O Crane Kick provoca um redutor de -2 Absorção em tentativas de bloqueio por parte do oponente, a menos que ele utilize o Kick Defense. Caso o usuário do Crane Kick resolva abortar seu movimento para um Bloqueio ou Jump, ele sofre redutor de -1 Velocidade.</t>
  </si>
  <si>
    <t>Drunking Feet</t>
  </si>
  <si>
    <t>Ao início da luta, se o lutador estiver bêbado (caso não esteja, ele deve gastar 1 turno bebendo onde pode apenas se mover ou bloquear, mas não atacar), ele pode realizar um teste de Manipulação + Esportes contra Percepção + Perspicácia do alvo. Caso seja bem sucedido o lutador pode adicionar +1 aos modificadores de Velocidade, Dano ou Movimento a cada turno durante um número de turnos por sucesso, escolhendo no início de cada turno como na Manobra Especial Musical Accompainment. Caso o oponente vença o teste, então é ele (o oponente) que ganhará o bônus pelos próximos 3 turnos. Entende -se que o bêbado não conseguiu realizar os passos muito bem e se colocou em posição previsível e vulnerável para o oponente. Na ação resistida, o número de sucessos da margem de vitória definirá a duração dos efeitos para o usuário do Drunking Feet (como na Manobra Especial Mind Control):  1 sucesso: 1 turno  2 sucessos: 3 turnos  3 sucessos: 5 turnos  4 sucessos: 7 turnos  5 sucessos: todo o combate</t>
  </si>
  <si>
    <t>Sense Magic</t>
  </si>
  <si>
    <t>O personagem rola Percepção + Foco. Em caso de sucesso, consegue perceber se algum tipo de ritual mágico foi utilizado nas proximidades; sucessos adicionais podem dar alguma informação mais específica sobre o tipo de ritual. Esse teste permite também verificar as propriedades de um Item de Poder (de origem mágica) ou identificar a direção de onde vem um fluxo de chi (alguma manobra especial usada até 1 minuto atrás); entretanto, não pode ser usado para identificar exatamente onde a fonte da energia se encontra, mas dá ao usuário da manobra uma região aproximada e a intensidade da emanação. A dificuldade do teste deve ser aumentada conforme a distância que o mago tenta detectar o uso de magia/chi na progressão: Um Mesmo Cômodo (Dif 5), Mesmo Bairro (Dif 6), Mesma Cidade (Dif 7), Mesmo Estado (Dif 8), Mesmo País (Dif 9), Qualquer Lugar no mundo (DIf 10).</t>
  </si>
  <si>
    <t>Ice Clone</t>
  </si>
  <si>
    <t>Dois/trás</t>
  </si>
  <si>
    <t>O lutador precisa interromper um ataque físico inimigo. Quando o oponente atacá -lo, ele interrompe, move -se para trás e rola o dano. Se o oponente for congelado, ele sofre os mesmos efeitos do Ice Blast, devendo quebrar o gelo para poder escapar.</t>
  </si>
  <si>
    <t>Mystical Aid</t>
  </si>
  <si>
    <t>Leia Punho do Guerreiro 3 pagina 23</t>
  </si>
  <si>
    <t>Iron Body</t>
  </si>
  <si>
    <t>Funciona de forma similar ao Toughskin, exceto que o bônus em absorção é +4 para manobras que causam knockdown e +1 para as demais manobras</t>
  </si>
  <si>
    <t>Flaming Hurricane Kick</t>
  </si>
  <si>
    <t>Funciona de forma similar ao Hurricane Kick, exceto que causa knockdown no último acerto (se causar dano).</t>
  </si>
  <si>
    <t>Knock no</t>
  </si>
  <si>
    <t>ultimo se</t>
  </si>
  <si>
    <t>causar dano</t>
  </si>
  <si>
    <t>String Boost</t>
  </si>
  <si>
    <t>1 mov =</t>
  </si>
  <si>
    <t>One Inch Punch</t>
  </si>
  <si>
    <t>Emp 2hex</t>
  </si>
  <si>
    <t>Se o One Inch Punch causar dano, o adversário move-se dois hexágonos para trás e sofre knokckdown.</t>
  </si>
  <si>
    <t>Instant Regeneration</t>
  </si>
  <si>
    <t>Instant Regeneration é uma manobra passiva. Ela acontece instantaneamente quando a Saúde do Street Fighter chega à zero ou menos (Dano Agravado). Quando isso acontece, automaticamente o Street Fighter deve gastar 2 pontos de Chi temporários, então recuperará um total de Saúde igual aos sucessos num teste de Foco. O lutador levantará podendo lutar normalmente no turno seguinte após cair inconsciente (trate como se tivesse se recuperando de um knockdown). Caso não tenha Chi suficiente, a manobra não funcionará. Eventuais pontos de Dano Agravado não serão curados, mas ao menos o lutador terá alguns pontos de Saúde para lutar – ou para fugir, se for esperto. Se ele voltar a ser nocauteado, poderá sofrer novos agravados e despertar novamente, num processo que pode levar o lutador a se machucar bastante.</t>
  </si>
  <si>
    <t>Barrier Kick</t>
  </si>
  <si>
    <t>Caso a jogada de ataque cause algum dano, a vítima sofrerá, nos próximos dois turnos, penalidades de -2 no Movimento de todas as manobras e -2 na Velocidade de todas as Manobras de Chute, desde que a Manobra do adversário seja uma Manobra de Chute. Se o adversário realizou outro tipo de Manobra, nenhuma penalidade é aplicada contra ele.</t>
  </si>
  <si>
    <t>4 c/chute</t>
  </si>
  <si>
    <t>0 c/qualquer</t>
  </si>
  <si>
    <t>Portal Warp</t>
  </si>
  <si>
    <t>funciona como Elemental Stride, mas permite que várias pessoas possam passar pelo portal criado. A passagem pode ficar aberta por um numero de turnos maximos igual ao Foco do usuário, e quem quiser pode atravessa-la, inclusive inimigos do personagem ou objetos arremessados. O elemento se manifesta tanto no local de criação como no destino, seja em chamas, água jorrando, padras caindo ou vendavais.</t>
  </si>
  <si>
    <t>Ambush</t>
  </si>
  <si>
    <t>mais 4</t>
  </si>
  <si>
    <t>no dano</t>
  </si>
  <si>
    <t>do mascote</t>
  </si>
  <si>
    <t>Para ter sucesso, o lutador deve receber um ataque mais lento. Se o ataque do oponente é mais rápido, es ta manobra não pode ser executada (entende - se que a finta não foi efetiva). Uma vez que o golpe foi executado o Mascote entrará em ação, atacando o oponente em um ponto vulnerável e reduzindo efetivamente o vigor pela metade para absorção. A manobra funcionará mesmo que o lutador seja derrubado, atordoado ou caia em um apresamento sustentado. Ele falhará apenas se o lutador for nocauteado, tendo seus pontos de Saúde reduzidos à zero ou menos. Nesse caso, o ataque não acontecerá</t>
  </si>
  <si>
    <t>Terrifying Presence</t>
  </si>
  <si>
    <t>Presença Aterradora tem alcance igual a foco do personagem. O usuário emite sua energia diretamente na mente do alvo com um teste resistido de Carisma + Foco contra Inteligência + Foco do alvo. Se a vítima for bem-sucedida no teste, ela consegue ver através da manobra e nada acontece. Se o usuário for bem- -sucedido, duas coisas podem acontecer: Se a vítima ainda não tiver atacado esse turno, ela ficará completamente estática, assombrada pela presença de tão poderoso inimigo, e perderá qualquer movimento ou ataque que ainda lhe reste. Além disso, a vitima terá um retutor de velocidade de -1 para cada sucesso extra conseguido no teste de Carisma + Foco por um número de turnos igual a Foco -2. Caso a vítima já tenha agido nesse turno, no turno seguinte ela será considerada estonteada (dizzy), assombrada pela presença de tão poderoso inimigo. Além disso, a vitima terá um retutor de velocidade de -1 para cada sucesso extra conseguido no teste de Carisma + Foco por um número de turnos igual a Foco -2. A manobra não causa nenhum dano real.</t>
  </si>
  <si>
    <t>Double Hook Kick</t>
  </si>
  <si>
    <t>x2</t>
  </si>
  <si>
    <t>o chute acerta duas vezes, com os modificadores abaixo. Oponentes executando uma Manobra Aérea ou em Agachamento não são atingidos. Se o oponente realizou uma Manobra de Soco, o ataque faz com que a vítima sofra, nos próximos dois turnos, penalidades de -2 no Movimento de todas as Manobras e -2 na Velocidade de todas as Manobras de Chute.</t>
  </si>
  <si>
    <t>Elemental Force</t>
  </si>
  <si>
    <t>O elemental precisa estar em contato com seu elemento de origem para que esse poder funcione (um elemental da água precisaria estar com os pés imersos em um rio ou uma praia, por exemplo, enquanto um elemental da terra precisaria sentir os pés descalços tocar o chão natural de uma floresta ou parque. Um elemental do fogo precisaria sentir o calor emanado pelas fortes chamas tocar sua pele enquanto um elemental do ar precisaria sentir o correr livre dos ventos fortes da montanha, planície ou outro cenário de campo aberto). Ao evocar as forças da natureza, o elemental ganha +1 em velocidade, dano e movimento, e passa a ganhar +1 de absorção até que o elemental decida cessar o poder ou não possa mais emprega-lo (um número de turnos igual ao Antecedente Elemental do personagem). É preciso gastar 1 turno evocando a manobra para que o poder funcione e caso o lutador passe três turnos ou mais sem estar em contato com seu elemento de origem (como, por exemplo, o elemental da água acima ser mantido com os pés fora da água por uma manobra sustentada), o bônus é perdido e a manobra precisa ser utilizada novamente para ativar o poder</t>
  </si>
  <si>
    <t>MANOBRAS OFICIAIS</t>
  </si>
  <si>
    <t>TEMPOS DE GLÓRIA</t>
  </si>
  <si>
    <t>THE KING OF FIGHTERS</t>
  </si>
  <si>
    <t>MORTAL KOMBAT</t>
  </si>
  <si>
    <t>PUNHO DO GUERREIRO</t>
  </si>
  <si>
    <t>Freeze Strike</t>
  </si>
  <si>
    <t>Knockdown mesmo se o oponente Bloquear</t>
  </si>
  <si>
    <t>Electric Channeling</t>
  </si>
  <si>
    <t xml:space="preserve">Dashing Shoulder </t>
  </si>
  <si>
    <t>Funciona de forma similar ao Dragon Punch, mas não empurra para trás</t>
  </si>
  <si>
    <t>Alcance = 1; dois testes de dano</t>
  </si>
  <si>
    <t>Psychokinesis</t>
  </si>
  <si>
    <t>Custo</t>
  </si>
  <si>
    <t>Carta de Efeito</t>
  </si>
  <si>
    <t>Manobras de Armas Brancas</t>
  </si>
  <si>
    <t>2x  Adj</t>
  </si>
  <si>
    <t xml:space="preserve">Dano </t>
  </si>
  <si>
    <t xml:space="preserve">                  Fierce</t>
  </si>
  <si>
    <t xml:space="preserve">                     Strong</t>
  </si>
  <si>
    <t xml:space="preserve">                   Furioso</t>
  </si>
  <si>
    <t xml:space="preserve">             Jab</t>
  </si>
  <si>
    <t xml:space="preserve">Os nomes das armas não vão aparecer automaticamente você vai precisar escrever, além disso já esta pré definido a força delas em cada carta (Jab, Fierce, Strong etc).                                       </t>
  </si>
  <si>
    <r>
      <t xml:space="preserve">Ficha desenvolvida por  </t>
    </r>
    <r>
      <rPr>
        <b/>
        <sz val="11"/>
        <color theme="1"/>
        <rFont val="Calibri"/>
        <family val="2"/>
        <scheme val="minor"/>
      </rPr>
      <t>Wallace Passarini</t>
    </r>
    <r>
      <rPr>
        <sz val="11"/>
        <color theme="1"/>
        <rFont val="Calibri"/>
        <family val="2"/>
        <scheme val="minor"/>
      </rPr>
      <t>. Contato: wallace_passarini@hotmail.com</t>
    </r>
  </si>
  <si>
    <t xml:space="preserve">                    Aparar</t>
  </si>
  <si>
    <t>Senjutsu</t>
  </si>
  <si>
    <t>YUYU HAKUSHO</t>
  </si>
  <si>
    <t>Advanced Reigun</t>
  </si>
  <si>
    <t>Variavel</t>
  </si>
  <si>
    <t>Improved Reigun</t>
  </si>
  <si>
    <t>Banshee (Barreira shobaku)</t>
  </si>
  <si>
    <t>Banshee (Espiritos Malignos)</t>
  </si>
  <si>
    <t>Daggers Reiken</t>
  </si>
  <si>
    <t>Dark Leech</t>
  </si>
  <si>
    <t>Double Reiken</t>
  </si>
  <si>
    <t>Immortality</t>
  </si>
  <si>
    <t>Jao Ensatsu Kokuryuha</t>
  </si>
  <si>
    <t>Jigen no Reiken</t>
  </si>
  <si>
    <t>Manipulate Organs</t>
  </si>
  <si>
    <t>Master Jao Ensatsu Kokuryuha</t>
  </si>
  <si>
    <t>Metamorphosis</t>
  </si>
  <si>
    <t>Plant Control</t>
  </si>
  <si>
    <t>Poderes do Jagan</t>
  </si>
  <si>
    <t>Reigun</t>
  </si>
  <si>
    <t>Reigun Rapid Shoot</t>
  </si>
  <si>
    <t>Reiken</t>
  </si>
  <si>
    <t>Seed of Death</t>
  </si>
  <si>
    <t>Shaping Reiken</t>
  </si>
  <si>
    <t>Supreme Elemental Skin</t>
  </si>
  <si>
    <t>Weapon Transformation</t>
  </si>
  <si>
    <t>O lutador
primeiro usa o
Leech para matar o
inimigo, e se o alvo
estiver
inconsciente isso é
mais fácil ainda.
Então ele gasta 2
Chi e rola Inteligência + Foco, com dificuldade 8,
precisando obter um número de sucessos igual ao
Foco da vítima. Ele pode tentar novamente se não
conseguir. A vítima, é claro, morre. O Narrador
deve usar com cautela essa Habilidade.
Para cada alma que o lutador absorver, ele ganha
um número de pontos de experiência igual ao Chi
do alvo (esses pontos não podem ser gastos em
nada que se tenha que aprender). No entanto, isso
custa 1 ponto permanente de Honra.</t>
  </si>
  <si>
    <t>Funciona como Improved Reigun, porem você pode gastar Chi para aumentar o dano.</t>
  </si>
  <si>
    <t xml:space="preserve">Você aponta a espada para o alto e passa um turno invocando espíritos malignos,
durante esse turno todos a ate 50 metros por ponto de Foco são atingidos por um barulho ensurdecedor, considere 10 de dano somente para fins de Dizzy, (bloqueio não ajuda, porem gastar 1 Esp soma seu foco à absorção)
No segundo turno você crava a espada no chão e invoca uma barreira feita de espíritos que ficaram girando em alta velocidade em volta de você e do adversário, e impossível sair da barreira enquanto ela estiver ativa, esbarrar nela causa dano igual ao seu Foco +3, ela possui 4 Hex de comprimento, deixando você e seu oponente encurralados, Shishiwakamaru usava ela em combo com a Explosão de Espíritos Malignos. A barreira dura 3 turnos, ou ate ser dissipada por você.
</t>
  </si>
  <si>
    <t xml:space="preserve">Hex de </t>
  </si>
  <si>
    <t>alcance</t>
  </si>
  <si>
    <t>2 total</t>
  </si>
  <si>
    <t xml:space="preserve">Você gasta um turno girando a espada no ar, invocando os espíritos malignos, nesse turno você ainda pode se defender ou usar Jump com a velocidade reduzida em -1. 
No segundo turno você faz um ataque usando a energia concentrada na espada, que fica com uma áurea vermelha.
O golpe é uma explosão que atinge uma área igual a Foco hexágonos. Um numero de espíritos malignos igual ao seu Foco x 2 são liberados no momento do golpe e devoram qualquer um por perto, só funciona em pessoas normais, pessoas com EP 2 no mínimo conseguem dissipar facilmente os espíritos. Eles atacam 3 vezes a menos que sejam dissipados por alguém. 
</t>
  </si>
  <si>
    <t>Adagas</t>
  </si>
  <si>
    <t>Funciona com a mesma mecânica de Repeating Fireball, porem para questões de efeitos, o dano é cortante e os requisitos são diferentes.</t>
  </si>
  <si>
    <t>A planta ataca a primeira pessoa que esteja com alguma ferida exposta e sangrando, qualquer pequeno corte ou perfuração já é o suficiente. Se trata de uma manobra de apresamento sustentado, a Planta tem força igual ao Foco do Invocador, porem uma vez que ela comece a sugar o sangue do oponente ela não para mais ate que o mate e sugue todo seus fluidos, ossos, pele etc, porem uma vez que o oponente consiga resistir ao ataque e o apresamento cesse, a planta não ataca mais.</t>
  </si>
  <si>
    <t xml:space="preserve">Reiken é uma espada criada a partir da sua energia espiritual, Kuwabara usou sua técnica de bastão por muito tempo antes de lapidar sua performance e aprender a técnica de Espada. Criar ela custa 1 chi e ela dura Foco turnos, considere ela uma arma com os seguintes modificadores. Uma vez criada a Reiken, você só precisa gastar chi para manter ela ativa, sofrer Dizzy cancela a Reiken, porem você pode gastar 1 Esp para evitar que ela seja cancelada.  Reiken: +2 Velocidade, +3 Dano e +0 Movimento
</t>
  </si>
  <si>
    <t xml:space="preserve">Seu corpo regenera 1 ponto de Saúde por turno ao custo de 1 Esp, você não esta mais sujeito a danos agravados, você pode simplesmente recurar um braço ou perna perdida ao custo de 2 Esp. Uma vez que você não possua mais chi para encher sua barra de Esp o poder cessa, mas seu corpo não morre enquanto existir pelo menos algum tecido ou pedaço do seu corpo, seu Chi voltará aos poucos reconstruindo seu corpo.  </t>
  </si>
  <si>
    <t>1 Esp ou 2</t>
  </si>
  <si>
    <t>Funciona como Reigun, porem mais barato para executar, e demora menos tempo para atingir o potencial total e causa Knockdonw se der dano.</t>
  </si>
  <si>
    <t>o Dragão acerta todos adjacentes em sua linha de ação, ele empurra 2 hex para cada 1 de dano causado, As Chamas Negras Mortais é um Apresamento Sustentado, a Vitima atingida tenta se livras das presas do Dragão a cada turno, porem cada turno subsequente exige do invocador o gasto de 1 Chi para manter o Dragão sob controle, o Dragão tem uma força igual ao Foco do Usuário +3, porem o apresamento só pode ser mantido por no Maximo 3 turnos, O Alcance é Inteligência + Foco.</t>
  </si>
  <si>
    <t>3, +1 p/t</t>
  </si>
  <si>
    <t xml:space="preserve">Use os mesmos modificadores de Reiken, porem o dano não pode ser absorvido pelo Vigor a menos que o oponente gaste 1 ponto de Esp.
Toda vez que você faz um ataque com essa espada, você abre uma fenda no espaço, essa fenda demora cerca de uma hora para fechar.
Reiken: +2 Velocidade, +4 Dano e +0 Movimento
</t>
  </si>
  <si>
    <t>É praticamente impossível acertar algum ponto vital seu, para termos de regra qualquer golpe infringido contra você que não seja de Área ou Foco tem dificuldade de dano aumentada para 8, Perfurantes e cortantes 7.</t>
  </si>
  <si>
    <t>Cada ponto de “dano” recebido pelas chamas negras se transforma em bônus de Dano, Velocidade ou Movimento, à sua escolha, para ser usado por ate 3 turnos.</t>
  </si>
  <si>
    <t>Não importa qual seja sua escolha, as mudanças são apenas cosméticas, mas para enganar alguém, é preciso no mínimo 3 sucessos em um teste de Disfarce.</t>
  </si>
  <si>
    <t xml:space="preserve">Criar armas: 
Você pode criar qualquer arma á sua escolha ao custo de 1 chi, essa será uma versão melhorada da arma, escolha Velocidade, Dano ou Movimento para dar um bônus de +1.
Criar Plantas:
Você pode criar plantas do absoluto zero, desde que tenha conhecimento da mesma (tenha visto ela e estudado ela por e horas pelo menos)
Criar uma semente que você já conhecia: 1 Chi
Fazer uma semente virar um broto: 1 Esp
Fazer um broto virar planta: 1 Esp
Uma planta virar uma arvore com frutos: 1 Chi
Fazer uma Arvore crescer Foco vezes seu tamanho natural: 1 Esp para cada multiplicador
Criar uma floresta de determinada semente: 3 turnos, 2 Chi, 2 Esp
Fazer uma floresta crescer Foco Vezes seu tamanho real: 2 Saúde, 1 Chi, 1 Esp para cada multiplicador
</t>
  </si>
  <si>
    <t>Funciona de forma parecida com Turn Puch, o jogador coloca a carta de Reigun no incio de qualquer turno. O seu dedo indicador começará a emitir um brilho, durante esse mesmo turno o lutador pode usar qualquer manobra que quiser, mas a manobra tem uma penalidade de -1 em velocidade, dano e movimento. A qualquer momento, inclusive no turno em que colocou a carta Reigun, o lutador pode executar a manobra. Os modificadores do Reigun depende de quantos turnos o lutador ficou concentrando o poder em seu dedo. O jogador pode escolher devolver a carta Reigun à mão dele, sem tela usado. O Jogador pode usar Reigun apenas uma vez por dia com foco 3, mais uma utilização a cada ponto de foco a mais. Reigun é rebatido por espelhos (a cargo do narrador)</t>
  </si>
  <si>
    <t>Você dispara todos os tiros restantes no dia de uma só vez, porem depois de feito você ficará sem conseguir utilizar (gastar) energia sobrenatural (Chi) por 7 dias menos os sucessos em um teste de Foco dif 8.</t>
  </si>
  <si>
    <t>todo chi</t>
  </si>
  <si>
    <t xml:space="preserve">Reiken é uma espada criada a partir da sua energia espiritual, Kuwabara usou sua técnica de bastão por muito tempo antes de lapidar sua performance e aprender a técnica de Espada. Criar ela custa 1 chi e ela dura Foco turnos, considere ela uma arma com os seguintes modificadores. Uma vez criada a Reiken, você só precisa gastar chi para manter ela ativa, sofrer Dizzy cancela a Reiken, porem você pode gastar 1 Esp para evitar que ela seja cancelada. 
Reiken: +2 Velocidade, +3 Dano e +0 Movimento
</t>
  </si>
  <si>
    <t>x3</t>
  </si>
  <si>
    <t xml:space="preserve">Primeiro é preciso acertar um golpe no oponente, seja soco, arremesso etc, para jogar ou colocar a semente no coração do oponente, no turno seguinte a semente se instala no coração e a partir daí você pode a qualquer momento iniciar o primeiro efeito da semente da morte.
“O  oponente pode fazer um teste de Perspicácia + Percepção para notar que foi atingido por algo perigoso contra Manipulação + Lábia do atacante.” (caso o oponente nunca tenha visto a manobra, a dif é 8)
Primeiro Efeito: Após 3 turnos a semente cria ramos pelo corpo do hospedeiro que afetam o sistema nervoso dificultando sua movimentação. O oponente ficará paralisado, sua técnica Esportes será zerada, no turno seguinte ela começa a se recuperar a base de 1 ponto de esportes por turno caso o oponente passe em um teste de vontade dif 6; obtendo 3 sucessos.
Segundo Efeito: Após 3 turnos a semente cresce rapidamente dentro do oponente causando Foco de dano agravado por turno, sem absorção, a Planta realiza 3 testes de dano.
</t>
  </si>
  <si>
    <t xml:space="preserve">A Espada fica mais forte e você pode mudar é o tipo de dano de corte para contusão ou esmagamento, dependendo da arma escolhida, alem disso ele pode esticar ela a ate Foco + Inteligência metros podendo por exemplo acertar seus oponentes a longas distancias.
 Kuwabara costumava usar isso para saltar sobre obstáculos muito altos, e pegar velocidade como em um salto com vara, (exija um teste de Destreza + Esportes Dif 7) considere que cada sucesso aumenta em +1 o movimento, seja para o alto ou para frente, com -2 de velocidade.
Outra utilização desse poder é poder ao atacar a distancia com o Reiken, gastar Chi extra para aumentar o dano do ataque, um por um. Use os modificadores abaixo.
Funciona com qualquer poder Reiken. Cada mudança consome 1 Esp
Reiken: +2 Velocidade, +4 Dano e +0 Movimento
</t>
  </si>
  <si>
    <t>Funciona como Elemental Skin, porem os efeitos não cessam, e ficam ligados eternamente.</t>
  </si>
  <si>
    <t>Seja qual for sua escolha, a arma ou escudo escolhido recebe um bônus de +1 em dano, absorção e velocidade. Você também pode criar armas e escudos em suas mãos. Estes com bonus de +1 em Dano, Velocidade ou Movimento à sua escolha.</t>
  </si>
  <si>
    <t>1 Esp</t>
  </si>
  <si>
    <t>Delayed Effect</t>
  </si>
  <si>
    <t>1 a 6</t>
  </si>
  <si>
    <t>Leia o texrto</t>
  </si>
  <si>
    <t xml:space="preserve">A principio parece só mais um ataque com Speed of Mongoose, porem se trata de um ataque muito mais veloz, tão veloz que ao jogar as cartas você declara uma velocidade entre 1 e 6, caso o oponente vença, ele faz o ataque dele normalmente, e rola os dano normalmente (sem bloqueio), faça então uma disputa entre Percepção + Perspicácia do oponente vs sua Destreza + Esportes, caso você perca o oponente conseguirá perceber que não te acertou e poderá gastar 1 ponto de vontade para usar Bloqueio, caso você vença a disputa, o oponente sofrerá todo o dano de sua manobra absorvendo somente com Vigor, mas o dano da manobra vai demorar aparecer um numero de turnos igual a margem pela qual você venceu a disputa. 
 Caso o oponente resolva esperar você atacar primeiro ou sua velocidade ainda seja superior a do oponente, faça exatamente o mesmo procedimento explicado acima, porém o oponente estará mais atento, e a dificuldade do teste resistido dele terá uma dificuldade de 5 ou invés de 6 como de costume. Caso ele não o vença na disputa, ele não perceberá que você o atacou e poderá resolver atacar você, nesse caso ele acertará uma ilusão sua, e perceberá seu golpe atravessando essa ilusão, Você pode estar em qualquer lugar respeitando sua movimentação. Um oponente que tenha visto você utilizar essa técnica terá um bônus de +2 no teste resistido contra você, alem disso um oponente que já tenha sido vitima dessa técnica terá sempre um bônus de +2 no teste resistido, e fará o teste com uma dificuldade igual a 5.
 Você não pode usar essa manobra com manobras de Foco, somente, Soco, Chute e Armas.
</t>
  </si>
  <si>
    <t xml:space="preserve">Demonic Bomb </t>
  </si>
  <si>
    <t>Você pode criar entre 1 e 5 bombas, quanto mais bombas você criar mais fraco será o dano, porem você só tem 3 escolhas. Ao criar as bombas elas voam direto no oponente, se esse se esquivar elas explodem, você pode colocar elas próximas ao oponente também e programar para explodirem em ate 3 turnos (a sua escolha). Karazu fazia com que elas ficassem invisíveis, veja “Esconder Poder” em Novas Regras de Luta. O custo de qualquer versão delas é 2 chi.</t>
  </si>
  <si>
    <t>Apresamento. Precisa interromper uma Manobra Aérea do oponente; Knockdown; Atacante e alvo terminam no hex da interrupção; Manobra Aérea</t>
  </si>
  <si>
    <t>Apresamento. Precisa interromper uma Manobra Aérea do oponente; Knockdown; o alvo pode ser arremessado a 3 hex do atacante; atacante termina seu movimento após o ataque; Manobra Aérea</t>
  </si>
  <si>
    <t>Este golpe é um Apresamento Sustentado e causa, além do dano normal, um knockdown.</t>
  </si>
  <si>
    <t>Apresamento. Knockdown</t>
  </si>
  <si>
    <t>Apresamento. O alvo é arremessado a (Força + Chute) hex; Knockdown</t>
  </si>
  <si>
    <t>Apresamento. Pode interromper oponente em pé ou em Manobra Aérea; atacante e alvo terminam no mesmo hex; Knockdown</t>
  </si>
  <si>
    <t>Apresamento. O alvo tem -3 VEL para todas as Manobras; Socos do alvo tem também -2 no DAN. Alvo pode recolocar o braço no lugar, perdendo um turno.</t>
  </si>
  <si>
    <t>Apresamento. Se funcionar, alvo deve rolar Percepção + Luta às Cegas, se falhar estará atordoado no próximo turno; -1 Honra; em torneios -1 Glória também</t>
  </si>
  <si>
    <t>Apresamento. Atacante e alvo sofrem Knockdown se nenhum dano for causado; ambos voam por 2 hex a partir do hex do oponente; +2 VEL na próxima manobra se ela for um Apresamento</t>
  </si>
  <si>
    <t>Apresamento. Atacante deve se mover para o hex do alvo e atravessá-lo; o alvo é jogado (Força do atacante) hex na linha do movimento; Knockdown</t>
  </si>
  <si>
    <t>Apresamento. Precisa se mover por pelo menos 2 hex para entrar no hex do alvo; 2 testes de dano, o 1º de Força -3 e o 2º de 2x Força; o dano combina para atordoar; o alvo sofre knockdown e é arremessado na direção do movimento a (Força do atacante) hex, mesmo se não sofrer dano (Esta é uma manobra secreta que aparece no The Perfect Warrior; jogadores não podem começar com ela)</t>
  </si>
  <si>
    <t>Apresamento. Knockdown; Manobra Aérea enquanto estiver sendo executado (após o movimento)</t>
  </si>
  <si>
    <t>Apresamento. Knockdown; considere um Suplex feito imediatamente após outro num mesmo alvo numa mesma direção (2 testes de dano, mas move 1 hex depois)</t>
  </si>
  <si>
    <t>Apresamento. Knockdown; o alvo cai a 3 hex após o impacto; Manobra Aérea enquanto estiver sendo executado (após o movimento); esquiva de projéteis como Jump enquanto estiver sendo executado</t>
  </si>
  <si>
    <t>Apresamento. Knockdown; atacante e alvo terminam a 3 hex do hex do ataque; Manobra Aérea enquanto estiver sendo executado (após o movimento inicial); esquiva de projéteis como Jump enquanto estiver sendo executado</t>
  </si>
  <si>
    <t>Apresamento. Knockdown; o alvo termina no hex inicial da atacante; se ambos começaram no mesmo hex o atacante escolhe o hex adjacente em que o alvo cai</t>
  </si>
  <si>
    <t>Apresamento. O alvo é arremessado a (Força) hex; Knockdown</t>
  </si>
  <si>
    <t>Manobra Aérea; Knockdown vs. Manobra Aérea; força o oponente 1 hex para trás; esquiva de projéteis; não pode atacar o oponente que lançou o projétil de que se esquiva</t>
  </si>
  <si>
    <t>Manobra Aérea; Knockdown e joga todos os alvos 1 hex para trás; 2 testes vs. alvo que estiver no hex adjacente no começo do movimento; esquiva de projéteis; não pode atacar o oponente que lançou o projétil de que se esquiva</t>
  </si>
  <si>
    <t>Manobra Aérea; Knockdown vs. Manobra Aérea; joga o alvo 1 hex para trás; esquiva de projéteis; não pode atacar o oponente que lançou o projétil de que se esquiva</t>
  </si>
  <si>
    <t>Manobra Aérea; Knockdown e força todos os alvos 1 hex para trás; 2 testes vs. o oponente que esteja no hex adjacente no começo do movimento; esquiva de projéteis; não pode atacar o oponente que lançou o projétil de que se esquiva</t>
  </si>
  <si>
    <t>Energy Ball</t>
  </si>
  <si>
    <t>o lutador gasta 1 Chi e se concentra, deixando a carta na mesa. Pelos próximos três turnos, a primeira Fireball (e seus derivados) que ele soltar terá os benefícios do Mu no Hadou, adicionando +2 ao dano e considerando apenas a metade do Vigor do alvo para efeitos de atordoamento.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</si>
</sst>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0"/>
      <name val="Arial"/>
      <family val="2"/>
    </font>
    <font>
      <sz val="10"/>
      <name val="Arial"/>
      <family val="2"/>
    </font>
    <font>
      <b/>
      <sz val="10"/>
      <name val="Arial"/>
      <family val="2"/>
    </font>
    <font>
      <sz val="10"/>
      <name val="Arial"/>
      <family val="2"/>
    </font>
    <font>
      <sz val="10"/>
      <color rgb="FF000000"/>
      <name val="Arial"/>
      <family val="2"/>
    </font>
    <font>
      <sz val="10"/>
      <color theme="1"/>
      <name val="Arial"/>
      <family val="2"/>
    </font>
    <font>
      <sz val="10"/>
      <color rgb="FF2B2B2B"/>
      <name val="Arial"/>
      <family val="2"/>
    </font>
    <font>
      <b/>
      <i/>
      <sz val="10"/>
      <color theme="0"/>
      <name val="Comic Sans MS"/>
      <family val="4"/>
    </font>
    <font>
      <b/>
      <i/>
      <sz val="10"/>
      <color theme="1"/>
      <name val="Comic Sans MS"/>
      <family val="4"/>
    </font>
    <font>
      <b/>
      <sz val="10"/>
      <color theme="1"/>
      <name val="Comic Sans MS"/>
      <family val="4"/>
    </font>
    <font>
      <sz val="10"/>
      <color theme="1"/>
      <name val="Calibri"/>
      <family val="2"/>
      <scheme val="minor"/>
    </font>
    <font>
      <sz val="7"/>
      <color theme="1"/>
      <name val="Calibri"/>
      <family val="2"/>
      <scheme val="minor"/>
    </font>
    <font>
      <b/>
      <sz val="11"/>
      <color theme="1"/>
      <name val="Calibri"/>
      <family val="2"/>
      <scheme val="minor"/>
    </font>
    <font>
      <b/>
      <sz val="11"/>
      <color theme="0"/>
      <name val="Calibri"/>
      <family val="2"/>
      <scheme val="minor"/>
    </font>
    <font>
      <b/>
      <i/>
      <sz val="11"/>
      <color theme="1"/>
      <name val="Calibri"/>
      <family val="2"/>
      <scheme val="minor"/>
    </font>
    <font>
      <sz val="11"/>
      <name val="Calibri"/>
      <family val="2"/>
      <scheme val="minor"/>
    </font>
    <font>
      <b/>
      <sz val="11"/>
      <color rgb="FF2B2B2B"/>
      <name val="Calibri"/>
      <family val="2"/>
      <scheme val="minor"/>
    </font>
    <font>
      <sz val="11"/>
      <color rgb="FF2B2B2B"/>
      <name val="Calibri"/>
      <family val="2"/>
      <scheme val="minor"/>
    </font>
    <font>
      <b/>
      <sz val="11"/>
      <name val="Calibri"/>
      <family val="2"/>
      <scheme val="minor"/>
    </font>
    <font>
      <u/>
      <sz val="11"/>
      <color theme="1"/>
      <name val="Calibri"/>
      <family val="2"/>
      <scheme val="minor"/>
    </font>
    <font>
      <b/>
      <sz val="11"/>
      <color theme="1"/>
      <name val="Arial"/>
      <family val="2"/>
    </font>
    <font>
      <b/>
      <sz val="11"/>
      <name val="Arial"/>
      <family val="2"/>
    </font>
    <font>
      <b/>
      <sz val="10"/>
      <name val="Comic Sans MS"/>
      <family val="4"/>
    </font>
    <font>
      <b/>
      <sz val="12"/>
      <color theme="1"/>
      <name val="Comic Sans MS"/>
      <family val="4"/>
    </font>
    <font>
      <sz val="11"/>
      <color rgb="FF000000"/>
      <name val="Calibri"/>
      <family val="2"/>
      <scheme val="minor"/>
    </font>
    <font>
      <sz val="12"/>
      <name val="Calibri"/>
      <family val="2"/>
      <scheme val="minor"/>
    </font>
    <font>
      <sz val="12"/>
      <color rgb="FF000000"/>
      <name val="Calibri"/>
      <family val="2"/>
      <scheme val="minor"/>
    </font>
  </fonts>
  <fills count="16">
    <fill>
      <patternFill patternType="none"/>
    </fill>
    <fill>
      <patternFill patternType="gray125"/>
    </fill>
    <fill>
      <patternFill patternType="solid">
        <fgColor rgb="FFFFFFFF"/>
        <bgColor rgb="FFFFFFFF"/>
      </patternFill>
    </fill>
    <fill>
      <patternFill patternType="solid">
        <fgColor theme="0" tint="-0.14996795556505021"/>
        <bgColor indexed="64"/>
      </patternFill>
    </fill>
    <fill>
      <patternFill patternType="solid">
        <fgColor theme="0"/>
        <bgColor indexed="64"/>
      </patternFill>
    </fill>
    <fill>
      <patternFill patternType="solid">
        <fgColor rgb="FF7030A0"/>
        <bgColor indexed="64"/>
      </patternFill>
    </fill>
    <fill>
      <patternFill patternType="solid">
        <fgColor rgb="FF003399"/>
        <bgColor indexed="64"/>
      </patternFill>
    </fill>
    <fill>
      <patternFill patternType="solid">
        <fgColor rgb="FF92D050"/>
        <bgColor indexed="64"/>
      </patternFill>
    </fill>
    <fill>
      <patternFill patternType="solid">
        <fgColor theme="1"/>
        <bgColor indexed="64"/>
      </patternFill>
    </fill>
    <fill>
      <patternFill patternType="solid">
        <fgColor rgb="FFFFFF00"/>
        <bgColor indexed="64"/>
      </patternFill>
    </fill>
    <fill>
      <patternFill patternType="solid">
        <fgColor rgb="FFBB155C"/>
        <bgColor indexed="64"/>
      </patternFill>
    </fill>
    <fill>
      <patternFill patternType="solid">
        <fgColor rgb="FF007E39"/>
        <bgColor indexed="64"/>
      </patternFill>
    </fill>
    <fill>
      <patternFill patternType="solid">
        <fgColor rgb="FFC40000"/>
        <bgColor indexed="64"/>
      </patternFill>
    </fill>
    <fill>
      <patternFill patternType="solid">
        <fgColor theme="1" tint="4.9989318521683403E-2"/>
        <bgColor indexed="64"/>
      </patternFill>
    </fill>
    <fill>
      <patternFill patternType="solid">
        <fgColor rgb="FFFF0000"/>
        <bgColor indexed="64"/>
      </patternFill>
    </fill>
    <fill>
      <patternFill patternType="solid">
        <fgColor theme="3" tint="0.5999633777886288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32">
    <xf numFmtId="0" fontId="0" fillId="0" borderId="0" xfId="0"/>
    <xf numFmtId="0" fontId="0" fillId="0" borderId="5" xfId="0" applyBorder="1" applyAlignment="1">
      <alignment horizontal="center"/>
    </xf>
    <xf numFmtId="0" fontId="0" fillId="0" borderId="6" xfId="0" applyBorder="1" applyAlignment="1">
      <alignment horizontal="center"/>
    </xf>
    <xf numFmtId="0" fontId="1" fillId="0" borderId="0" xfId="0" applyFont="1" applyAlignment="1"/>
    <xf numFmtId="0" fontId="2" fillId="0" borderId="0" xfId="0" applyFont="1" applyAlignment="1"/>
    <xf numFmtId="0" fontId="0" fillId="0" borderId="0" xfId="0" applyFont="1" applyAlignment="1"/>
    <xf numFmtId="0" fontId="3" fillId="0" borderId="0" xfId="0" applyFont="1" applyAlignment="1"/>
    <xf numFmtId="0" fontId="4" fillId="0" borderId="0" xfId="0" applyFont="1" applyAlignment="1"/>
    <xf numFmtId="0" fontId="5" fillId="2" borderId="0" xfId="0" applyFont="1" applyFill="1" applyAlignment="1">
      <alignment horizontal="left"/>
    </xf>
    <xf numFmtId="0" fontId="6" fillId="0" borderId="0" xfId="0" applyFont="1"/>
    <xf numFmtId="0" fontId="7" fillId="2" borderId="0" xfId="0" applyFont="1" applyFill="1" applyAlignment="1"/>
    <xf numFmtId="0" fontId="6" fillId="0" borderId="0" xfId="0" applyFont="1" applyAlignment="1"/>
    <xf numFmtId="0" fontId="0" fillId="0" borderId="0" xfId="0" applyNumberFormat="1"/>
    <xf numFmtId="0" fontId="1" fillId="0" borderId="0" xfId="0" applyFont="1" applyAlignment="1">
      <alignment horizontal="center"/>
    </xf>
    <xf numFmtId="0" fontId="0" fillId="4" borderId="0" xfId="0" applyFill="1"/>
    <xf numFmtId="0" fontId="0" fillId="0" borderId="0" xfId="0" applyAlignment="1">
      <alignment horizontal="center"/>
    </xf>
    <xf numFmtId="0" fontId="8" fillId="6" borderId="0" xfId="0" applyFont="1" applyFill="1" applyAlignment="1">
      <alignment horizontal="center"/>
    </xf>
    <xf numFmtId="0" fontId="8" fillId="5" borderId="0" xfId="0" applyFont="1" applyFill="1" applyAlignment="1">
      <alignment horizontal="center"/>
    </xf>
    <xf numFmtId="0" fontId="8" fillId="7" borderId="0" xfId="0" applyFont="1" applyFill="1" applyAlignment="1">
      <alignment horizontal="center"/>
    </xf>
    <xf numFmtId="0" fontId="8" fillId="8" borderId="0" xfId="0" applyFont="1" applyFill="1" applyAlignment="1">
      <alignment horizontal="center"/>
    </xf>
    <xf numFmtId="0" fontId="9" fillId="9" borderId="0" xfId="0" applyFont="1" applyFill="1" applyAlignment="1">
      <alignment horizontal="center"/>
    </xf>
    <xf numFmtId="0" fontId="8" fillId="10" borderId="0" xfId="0" applyFont="1" applyFill="1" applyAlignment="1">
      <alignment horizontal="center"/>
    </xf>
    <xf numFmtId="0" fontId="8" fillId="11" borderId="0" xfId="0" applyFont="1" applyFill="1" applyAlignment="1">
      <alignment horizontal="center"/>
    </xf>
    <xf numFmtId="0" fontId="8" fillId="12" borderId="0" xfId="0" applyFont="1" applyFill="1" applyAlignment="1">
      <alignment horizontal="center"/>
    </xf>
    <xf numFmtId="0" fontId="11" fillId="3" borderId="1" xfId="0" applyFont="1" applyFill="1" applyBorder="1" applyAlignment="1">
      <alignment horizontal="center"/>
    </xf>
    <xf numFmtId="0" fontId="11" fillId="0" borderId="1" xfId="0" applyFont="1" applyBorder="1" applyAlignment="1">
      <alignment horizontal="center"/>
    </xf>
    <xf numFmtId="0" fontId="11" fillId="3" borderId="15" xfId="0" applyFont="1" applyFill="1" applyBorder="1" applyAlignment="1">
      <alignment horizontal="center"/>
    </xf>
    <xf numFmtId="0" fontId="11" fillId="0" borderId="15" xfId="0" applyFont="1" applyBorder="1" applyAlignment="1">
      <alignment horizontal="center"/>
    </xf>
    <xf numFmtId="0" fontId="10" fillId="3" borderId="11" xfId="0" applyFont="1" applyFill="1" applyBorder="1" applyAlignment="1">
      <alignment horizontal="center"/>
    </xf>
    <xf numFmtId="0" fontId="10" fillId="0" borderId="11" xfId="0" applyFont="1" applyBorder="1" applyAlignment="1">
      <alignment horizontal="center"/>
    </xf>
    <xf numFmtId="0" fontId="10" fillId="3" borderId="1" xfId="0" applyFont="1" applyFill="1" applyBorder="1" applyAlignment="1">
      <alignment horizontal="center"/>
    </xf>
    <xf numFmtId="0" fontId="10" fillId="0" borderId="1" xfId="0" applyFont="1" applyBorder="1" applyAlignment="1">
      <alignment horizontal="center"/>
    </xf>
    <xf numFmtId="0" fontId="0" fillId="4" borderId="0" xfId="0" applyFill="1" applyAlignment="1"/>
    <xf numFmtId="0" fontId="0" fillId="4" borderId="24" xfId="0" applyFill="1" applyBorder="1" applyAlignment="1"/>
    <xf numFmtId="0" fontId="0" fillId="4" borderId="3" xfId="0" applyFill="1" applyBorder="1" applyAlignment="1"/>
    <xf numFmtId="0" fontId="13" fillId="0" borderId="0" xfId="0" applyFont="1" applyAlignment="1">
      <alignment horizontal="center"/>
    </xf>
    <xf numFmtId="0" fontId="0" fillId="0" borderId="18" xfId="0" applyBorder="1"/>
    <xf numFmtId="0" fontId="0" fillId="0" borderId="0" xfId="0" applyBorder="1"/>
    <xf numFmtId="0" fontId="0" fillId="0" borderId="19" xfId="0" applyBorder="1"/>
    <xf numFmtId="0" fontId="0" fillId="0" borderId="20" xfId="0" applyBorder="1"/>
    <xf numFmtId="0" fontId="0" fillId="0" borderId="22" xfId="0" applyBorder="1"/>
    <xf numFmtId="0" fontId="0" fillId="0" borderId="21" xfId="0" applyBorder="1"/>
    <xf numFmtId="0" fontId="0" fillId="0" borderId="0" xfId="0" applyFont="1"/>
    <xf numFmtId="0" fontId="17" fillId="2" borderId="0" xfId="0" applyFont="1" applyFill="1" applyAlignment="1">
      <alignment horizontal="center"/>
    </xf>
    <xf numFmtId="0" fontId="16" fillId="0" borderId="0" xfId="0" applyFont="1" applyAlignment="1"/>
    <xf numFmtId="0" fontId="18" fillId="2" borderId="0" xfId="0" applyFont="1" applyFill="1" applyAlignment="1"/>
    <xf numFmtId="0" fontId="19" fillId="0" borderId="0" xfId="0" applyFont="1" applyAlignment="1">
      <alignment horizontal="center"/>
    </xf>
    <xf numFmtId="0" fontId="16" fillId="0" borderId="0" xfId="0" applyFont="1" applyAlignment="1">
      <alignment horizontal="center"/>
    </xf>
    <xf numFmtId="0" fontId="0" fillId="0" borderId="0" xfId="0" applyFont="1" applyAlignment="1">
      <alignment horizontal="center"/>
    </xf>
    <xf numFmtId="0" fontId="14" fillId="8" borderId="1" xfId="0" applyFont="1" applyFill="1" applyBorder="1" applyAlignment="1">
      <alignment horizontal="center"/>
    </xf>
    <xf numFmtId="0" fontId="11" fillId="0" borderId="1" xfId="0" applyFont="1" applyFill="1" applyBorder="1" applyAlignment="1">
      <alignment horizontal="center"/>
    </xf>
    <xf numFmtId="0" fontId="0" fillId="0" borderId="1" xfId="0" applyFill="1" applyBorder="1" applyAlignment="1"/>
    <xf numFmtId="0" fontId="13" fillId="0" borderId="1" xfId="0" applyFont="1" applyFill="1" applyBorder="1" applyAlignment="1">
      <alignment horizontal="center"/>
    </xf>
    <xf numFmtId="0" fontId="6" fillId="0" borderId="0" xfId="0" applyFont="1" applyAlignment="1">
      <alignment wrapText="1"/>
    </xf>
    <xf numFmtId="0" fontId="7" fillId="2" borderId="0" xfId="0" applyFont="1" applyFill="1" applyAlignment="1">
      <alignment wrapText="1"/>
    </xf>
    <xf numFmtId="0" fontId="0" fillId="0" borderId="0" xfId="0" applyNumberFormat="1" applyAlignment="1">
      <alignment wrapText="1"/>
    </xf>
    <xf numFmtId="0" fontId="2" fillId="0" borderId="0" xfId="0" applyFont="1" applyAlignment="1">
      <alignment wrapText="1"/>
    </xf>
    <xf numFmtId="0" fontId="20" fillId="0" borderId="0" xfId="0" applyFont="1"/>
    <xf numFmtId="0" fontId="20" fillId="0" borderId="5" xfId="0" applyFont="1" applyBorder="1" applyAlignment="1">
      <alignment horizontal="center"/>
    </xf>
    <xf numFmtId="0" fontId="21" fillId="0" borderId="0" xfId="0" applyFont="1"/>
    <xf numFmtId="0" fontId="22" fillId="0" borderId="0" xfId="0" applyFont="1" applyAlignment="1"/>
    <xf numFmtId="0" fontId="0" fillId="0" borderId="0" xfId="0" applyAlignment="1">
      <alignment wrapText="1"/>
    </xf>
    <xf numFmtId="0" fontId="8" fillId="13" borderId="0" xfId="0" applyFont="1" applyFill="1" applyBorder="1"/>
    <xf numFmtId="0" fontId="23" fillId="7" borderId="1" xfId="0" applyFont="1" applyFill="1" applyBorder="1" applyAlignment="1">
      <alignment horizontal="center"/>
    </xf>
    <xf numFmtId="0" fontId="23" fillId="14" borderId="1" xfId="0" applyFont="1" applyFill="1" applyBorder="1" applyAlignment="1">
      <alignment horizontal="center"/>
    </xf>
    <xf numFmtId="0" fontId="23" fillId="9" borderId="1" xfId="0" applyFont="1" applyFill="1" applyBorder="1" applyAlignment="1">
      <alignment horizontal="center"/>
    </xf>
    <xf numFmtId="0" fontId="10" fillId="0" borderId="1" xfId="0" applyFont="1" applyBorder="1" applyAlignment="1">
      <alignment horizontal="center" vertical="top" wrapText="1"/>
    </xf>
    <xf numFmtId="0" fontId="25" fillId="0" borderId="0" xfId="0" applyFont="1" applyAlignment="1">
      <alignment horizontal="justify"/>
    </xf>
    <xf numFmtId="0" fontId="25" fillId="0" borderId="0" xfId="0" applyFont="1"/>
    <xf numFmtId="0" fontId="27" fillId="0" borderId="0" xfId="0" applyFont="1"/>
    <xf numFmtId="0" fontId="26" fillId="0" borderId="0" xfId="0" applyFont="1" applyAlignment="1">
      <alignment horizontal="justify" wrapText="1"/>
    </xf>
    <xf numFmtId="0" fontId="26" fillId="0" borderId="0" xfId="0" applyFont="1" applyAlignment="1">
      <alignment wrapText="1"/>
    </xf>
    <xf numFmtId="0" fontId="25" fillId="0" borderId="0" xfId="0" applyFont="1" applyAlignment="1">
      <alignment horizontal="justify" wrapText="1"/>
    </xf>
    <xf numFmtId="0" fontId="0" fillId="0" borderId="12" xfId="0" applyBorder="1" applyAlignment="1">
      <alignment horizontal="center"/>
    </xf>
    <xf numFmtId="0" fontId="0" fillId="0" borderId="4"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4" xfId="0" applyBorder="1"/>
    <xf numFmtId="0" fontId="13" fillId="0" borderId="7" xfId="0" applyFont="1" applyBorder="1" applyAlignment="1">
      <alignment horizontal="center"/>
    </xf>
    <xf numFmtId="0" fontId="13" fillId="0" borderId="8" xfId="0" applyFont="1" applyBorder="1" applyAlignment="1">
      <alignment horizontal="center"/>
    </xf>
    <xf numFmtId="0" fontId="13" fillId="0" borderId="9" xfId="0" applyFont="1" applyBorder="1" applyAlignment="1">
      <alignment horizontal="center"/>
    </xf>
    <xf numFmtId="0" fontId="0" fillId="0" borderId="7" xfId="0" applyBorder="1" applyAlignment="1">
      <alignment horizontal="center"/>
    </xf>
    <xf numFmtId="0" fontId="0" fillId="0" borderId="10" xfId="0" applyBorder="1" applyAlignment="1">
      <alignment horizontal="center"/>
    </xf>
    <xf numFmtId="0" fontId="0" fillId="0" borderId="1" xfId="0" applyFill="1" applyBorder="1" applyAlignment="1">
      <alignment horizontal="center"/>
    </xf>
    <xf numFmtId="0" fontId="14" fillId="8" borderId="1" xfId="0" applyFont="1" applyFill="1" applyBorder="1" applyAlignment="1">
      <alignment horizontal="center"/>
    </xf>
    <xf numFmtId="0" fontId="0" fillId="0" borderId="1" xfId="0" applyFill="1" applyBorder="1"/>
    <xf numFmtId="0" fontId="0" fillId="0" borderId="2" xfId="0" applyBorder="1" applyAlignment="1">
      <alignment horizontal="center"/>
    </xf>
    <xf numFmtId="0" fontId="15" fillId="0" borderId="3" xfId="0" applyFont="1" applyBorder="1" applyAlignment="1">
      <alignment horizontal="center"/>
    </xf>
    <xf numFmtId="0" fontId="15" fillId="0" borderId="4" xfId="0" applyFont="1" applyBorder="1" applyAlignment="1">
      <alignment horizontal="center"/>
    </xf>
    <xf numFmtId="0" fontId="0" fillId="0" borderId="3" xfId="0" applyFont="1" applyBorder="1" applyAlignment="1">
      <alignment horizontal="center"/>
    </xf>
    <xf numFmtId="0" fontId="0" fillId="0" borderId="4" xfId="0" applyFont="1" applyBorder="1" applyAlignment="1">
      <alignment horizontal="center"/>
    </xf>
    <xf numFmtId="0" fontId="10" fillId="0" borderId="2" xfId="0" applyFont="1" applyBorder="1" applyAlignment="1">
      <alignment horizontal="center"/>
    </xf>
    <xf numFmtId="0" fontId="10" fillId="0" borderId="4" xfId="0" applyFont="1" applyBorder="1" applyAlignment="1">
      <alignment horizontal="center"/>
    </xf>
    <xf numFmtId="0" fontId="10" fillId="0" borderId="3" xfId="0" applyFont="1" applyBorder="1" applyAlignment="1">
      <alignment horizontal="center"/>
    </xf>
    <xf numFmtId="0" fontId="12" fillId="0" borderId="16" xfId="0" applyFont="1" applyBorder="1" applyAlignment="1">
      <alignment horizontal="center" vertical="top" wrapText="1"/>
    </xf>
    <xf numFmtId="0" fontId="12" fillId="0" borderId="23" xfId="0" applyFont="1" applyBorder="1" applyAlignment="1">
      <alignment horizontal="center" vertical="top" wrapText="1"/>
    </xf>
    <xf numFmtId="0" fontId="12" fillId="0" borderId="17" xfId="0" applyFont="1" applyBorder="1" applyAlignment="1">
      <alignment horizontal="center" vertical="top" wrapText="1"/>
    </xf>
    <xf numFmtId="0" fontId="12" fillId="0" borderId="18" xfId="0" applyFont="1" applyBorder="1" applyAlignment="1">
      <alignment horizontal="center" vertical="top" wrapText="1"/>
    </xf>
    <xf numFmtId="0" fontId="12" fillId="0" borderId="0" xfId="0" applyFont="1" applyBorder="1" applyAlignment="1">
      <alignment horizontal="center" vertical="top" wrapText="1"/>
    </xf>
    <xf numFmtId="0" fontId="12" fillId="0" borderId="19" xfId="0" applyFont="1" applyBorder="1" applyAlignment="1">
      <alignment horizontal="center" vertical="top" wrapText="1"/>
    </xf>
    <xf numFmtId="0" fontId="0" fillId="0" borderId="20" xfId="0" applyBorder="1" applyAlignment="1"/>
    <xf numFmtId="0" fontId="0" fillId="0" borderId="22" xfId="0" applyBorder="1" applyAlignment="1"/>
    <xf numFmtId="0" fontId="0" fillId="0" borderId="21" xfId="0" applyBorder="1" applyAlignment="1"/>
    <xf numFmtId="0" fontId="12" fillId="0" borderId="20" xfId="0" applyFont="1" applyBorder="1" applyAlignment="1">
      <alignment horizontal="center" vertical="top" wrapText="1"/>
    </xf>
    <xf numFmtId="0" fontId="12" fillId="0" borderId="22" xfId="0" applyFont="1" applyBorder="1" applyAlignment="1">
      <alignment horizontal="center" vertical="top" wrapText="1"/>
    </xf>
    <xf numFmtId="0" fontId="12" fillId="0" borderId="21" xfId="0" applyFont="1" applyBorder="1" applyAlignment="1">
      <alignment horizontal="center" vertical="top" wrapText="1"/>
    </xf>
    <xf numFmtId="0" fontId="23" fillId="15" borderId="25" xfId="0" applyFont="1" applyFill="1" applyBorder="1" applyAlignment="1">
      <alignment horizontal="center" vertical="center" wrapText="1"/>
    </xf>
    <xf numFmtId="0" fontId="16" fillId="15" borderId="26" xfId="0" applyFont="1" applyFill="1" applyBorder="1" applyAlignment="1">
      <alignment horizontal="center" vertical="center" wrapText="1"/>
    </xf>
    <xf numFmtId="0" fontId="0" fillId="0" borderId="16" xfId="0" applyBorder="1" applyAlignment="1">
      <alignment horizontal="center" vertical="top" wrapText="1"/>
    </xf>
    <xf numFmtId="0" fontId="0" fillId="0" borderId="23" xfId="0" applyBorder="1" applyAlignment="1">
      <alignment horizontal="center" vertical="top" wrapText="1"/>
    </xf>
    <xf numFmtId="0" fontId="0" fillId="0" borderId="17" xfId="0" applyBorder="1" applyAlignment="1">
      <alignment horizontal="center" vertical="top" wrapText="1"/>
    </xf>
    <xf numFmtId="0" fontId="0" fillId="0" borderId="18" xfId="0" applyBorder="1" applyAlignment="1">
      <alignment horizontal="center" vertical="top" wrapText="1"/>
    </xf>
    <xf numFmtId="0" fontId="0" fillId="0" borderId="0" xfId="0" applyAlignment="1">
      <alignment horizontal="center" vertical="top" wrapText="1"/>
    </xf>
    <xf numFmtId="0" fontId="0" fillId="0" borderId="19" xfId="0" applyBorder="1" applyAlignment="1">
      <alignment horizontal="center" vertical="top" wrapText="1"/>
    </xf>
    <xf numFmtId="0" fontId="0" fillId="0" borderId="20" xfId="0" applyBorder="1" applyAlignment="1">
      <alignment horizontal="center" vertical="top" wrapText="1"/>
    </xf>
    <xf numFmtId="0" fontId="0" fillId="0" borderId="22" xfId="0" applyBorder="1" applyAlignment="1">
      <alignment horizontal="center" vertical="top" wrapText="1"/>
    </xf>
    <xf numFmtId="0" fontId="0" fillId="0" borderId="21" xfId="0" applyBorder="1" applyAlignment="1">
      <alignment horizontal="center" vertical="top" wrapText="1"/>
    </xf>
    <xf numFmtId="0" fontId="0" fillId="0" borderId="18" xfId="0" applyBorder="1" applyAlignment="1"/>
    <xf numFmtId="0" fontId="0" fillId="0" borderId="0" xfId="0" applyBorder="1" applyAlignment="1"/>
    <xf numFmtId="0" fontId="0" fillId="0" borderId="19" xfId="0" applyBorder="1" applyAlignment="1"/>
    <xf numFmtId="0" fontId="0" fillId="0" borderId="2" xfId="0" applyBorder="1" applyAlignment="1"/>
    <xf numFmtId="0" fontId="0" fillId="0" borderId="3" xfId="0" applyBorder="1" applyAlignment="1"/>
    <xf numFmtId="0" fontId="0" fillId="0" borderId="4" xfId="0" applyBorder="1" applyAlignment="1"/>
    <xf numFmtId="0" fontId="0" fillId="0" borderId="3" xfId="0" applyBorder="1"/>
    <xf numFmtId="0" fontId="24" fillId="0" borderId="2" xfId="0" applyFont="1" applyBorder="1" applyAlignment="1">
      <alignment horizontal="center"/>
    </xf>
    <xf numFmtId="0" fontId="24" fillId="0" borderId="3" xfId="0" applyFont="1" applyBorder="1" applyAlignment="1">
      <alignment horizontal="center"/>
    </xf>
    <xf numFmtId="0" fontId="24" fillId="0" borderId="4" xfId="0" applyFont="1" applyBorder="1" applyAlignment="1">
      <alignment horizontal="center"/>
    </xf>
    <xf numFmtId="0" fontId="23" fillId="14" borderId="2" xfId="0" applyFont="1" applyFill="1" applyBorder="1" applyAlignment="1">
      <alignment horizontal="center"/>
    </xf>
    <xf numFmtId="0" fontId="0" fillId="0" borderId="3" xfId="0" applyBorder="1" applyAlignment="1">
      <alignment horizontal="center"/>
    </xf>
    <xf numFmtId="0" fontId="23" fillId="14" borderId="3" xfId="0" applyFont="1" applyFill="1" applyBorder="1" applyAlignment="1">
      <alignment horizontal="center"/>
    </xf>
    <xf numFmtId="0" fontId="23" fillId="14" borderId="4" xfId="0" applyFont="1" applyFill="1" applyBorder="1" applyAlignment="1">
      <alignment horizontal="center"/>
    </xf>
    <xf numFmtId="0" fontId="23" fillId="15" borderId="2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EA0000"/>
      <color rgb="FFC40000"/>
      <color rgb="FF007E39"/>
      <color rgb="FFBB155C"/>
      <color rgb="FFD00000"/>
      <color rgb="FFDA0C29"/>
      <color rgb="FF003399"/>
      <color rgb="FF264B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Drop" dropStyle="combo" dx="16" fmlaLink="'Planilha Base'!A7" fmlaRange="Manobras!$A$384:$A$393" noThreeD="1" sel="2" val="0"/>
</file>

<file path=xl/ctrlProps/ctrlProp10.xml><?xml version="1.0" encoding="utf-8"?>
<formControlPr xmlns="http://schemas.microsoft.com/office/spreadsheetml/2009/9/main" objectType="Drop" dropStyle="combo" dx="16" fmlaLink="'Planilha Base'!A16" fmlaRange="Manobras!$A$2:$A$380" noThreeD="1" sel="1" val="0"/>
</file>

<file path=xl/ctrlProps/ctrlProp11.xml><?xml version="1.0" encoding="utf-8"?>
<formControlPr xmlns="http://schemas.microsoft.com/office/spreadsheetml/2009/9/main" objectType="Drop" dropStyle="combo" dx="16" fmlaLink="'Planilha Base'!A17" fmlaRange="Manobras!$A$2:$A$380" noThreeD="1" sel="1" val="0"/>
</file>

<file path=xl/ctrlProps/ctrlProp12.xml><?xml version="1.0" encoding="utf-8"?>
<formControlPr xmlns="http://schemas.microsoft.com/office/spreadsheetml/2009/9/main" objectType="Drop" dropStyle="combo" dx="16" fmlaLink="'Planilha Base'!A18" fmlaRange="Manobras!$A$2:$A$380" noThreeD="1" sel="1" val="0"/>
</file>

<file path=xl/ctrlProps/ctrlProp13.xml><?xml version="1.0" encoding="utf-8"?>
<formControlPr xmlns="http://schemas.microsoft.com/office/spreadsheetml/2009/9/main" objectType="Drop" dropStyle="combo" dx="16" fmlaLink="'Planilha Base'!A19" fmlaRange="Manobras!$A$2:$A$380" noThreeD="1" sel="1" val="0"/>
</file>

<file path=xl/ctrlProps/ctrlProp14.xml><?xml version="1.0" encoding="utf-8"?>
<formControlPr xmlns="http://schemas.microsoft.com/office/spreadsheetml/2009/9/main" objectType="Drop" dropStyle="combo" dx="16" fmlaLink="'Planilha Base'!A20" fmlaRange="Manobras!$A$2:$A$380" noThreeD="1" sel="1" val="0"/>
</file>

<file path=xl/ctrlProps/ctrlProp15.xml><?xml version="1.0" encoding="utf-8"?>
<formControlPr xmlns="http://schemas.microsoft.com/office/spreadsheetml/2009/9/main" objectType="Drop" dropStyle="combo" dx="16" fmlaLink="'Planilha Base'!A21" fmlaRange="Manobras!$A$2:$A$380" noThreeD="1" sel="1" val="0"/>
</file>

<file path=xl/ctrlProps/ctrlProp16.xml><?xml version="1.0" encoding="utf-8"?>
<formControlPr xmlns="http://schemas.microsoft.com/office/spreadsheetml/2009/9/main" objectType="Drop" dropStyle="combo" dx="16" fmlaLink="'Planilha Base'!A22" fmlaRange="Manobras!$A$2:$A$380" noThreeD="1" sel="1" val="0"/>
</file>

<file path=xl/ctrlProps/ctrlProp17.xml><?xml version="1.0" encoding="utf-8"?>
<formControlPr xmlns="http://schemas.microsoft.com/office/spreadsheetml/2009/9/main" objectType="Drop" dropStyle="combo" dx="16" fmlaLink="'Planilha Base'!A23" fmlaRange="Manobras!$A$2:$A$380" noThreeD="1" sel="1" val="0"/>
</file>

<file path=xl/ctrlProps/ctrlProp18.xml><?xml version="1.0" encoding="utf-8"?>
<formControlPr xmlns="http://schemas.microsoft.com/office/spreadsheetml/2009/9/main" objectType="Drop" dropStyle="combo" dx="16" fmlaLink="'Planilha Base'!A24" fmlaRange="Manobras!$A$2:$A$380" noThreeD="1" sel="1" val="0"/>
</file>

<file path=xl/ctrlProps/ctrlProp19.xml><?xml version="1.0" encoding="utf-8"?>
<formControlPr xmlns="http://schemas.microsoft.com/office/spreadsheetml/2009/9/main" objectType="Drop" dropStyle="combo" dx="16" fmlaLink="'Planilha Base'!A25" fmlaRange="Manobras!$A$2:$A$380" noThreeD="1" sel="1" val="0"/>
</file>

<file path=xl/ctrlProps/ctrlProp2.xml><?xml version="1.0" encoding="utf-8"?>
<formControlPr xmlns="http://schemas.microsoft.com/office/spreadsheetml/2009/9/main" objectType="Drop" dropStyle="combo" dx="16" fmlaLink="'Planilha Base'!A8" fmlaRange="Manobras!$A$384:$A$393" noThreeD="1" sel="3" val="2"/>
</file>

<file path=xl/ctrlProps/ctrlProp20.xml><?xml version="1.0" encoding="utf-8"?>
<formControlPr xmlns="http://schemas.microsoft.com/office/spreadsheetml/2009/9/main" objectType="Drop" dropStyle="combo" dx="16" fmlaLink="'Planilha Base'!A26" fmlaRange="Manobras!$A$2:$A$380" noThreeD="1" sel="1" val="0"/>
</file>

<file path=xl/ctrlProps/ctrlProp21.xml><?xml version="1.0" encoding="utf-8"?>
<formControlPr xmlns="http://schemas.microsoft.com/office/spreadsheetml/2009/9/main" objectType="Drop" dropStyle="combo" dx="16" fmlaLink="'Planilha Base'!A27" fmlaRange="Manobras!$A$2:$A$380" noThreeD="1" sel="1" val="0"/>
</file>

<file path=xl/ctrlProps/ctrlProp22.xml><?xml version="1.0" encoding="utf-8"?>
<formControlPr xmlns="http://schemas.microsoft.com/office/spreadsheetml/2009/9/main" objectType="Drop" dropStyle="combo" dx="16" fmlaLink="'Planilha Base'!A28" fmlaRange="Manobras!$A$2:$A$380" noThreeD="1" sel="1" val="0"/>
</file>

<file path=xl/ctrlProps/ctrlProp23.xml><?xml version="1.0" encoding="utf-8"?>
<formControlPr xmlns="http://schemas.microsoft.com/office/spreadsheetml/2009/9/main" objectType="Drop" dropStyle="combo" dx="16" fmlaLink="'Planilha Base'!A29" fmlaRange="Manobras!$A$2:$A$380" noThreeD="1" sel="1" val="0"/>
</file>

<file path=xl/ctrlProps/ctrlProp24.xml><?xml version="1.0" encoding="utf-8"?>
<formControlPr xmlns="http://schemas.microsoft.com/office/spreadsheetml/2009/9/main" objectType="Drop" dropStyle="combo" dx="16" fmlaLink="'Planilha Base'!A30" fmlaRange="Manobras!$A$2:$A$380" noThreeD="1" sel="1" val="0"/>
</file>

<file path=xl/ctrlProps/ctrlProp25.xml><?xml version="1.0" encoding="utf-8"?>
<formControlPr xmlns="http://schemas.microsoft.com/office/spreadsheetml/2009/9/main" objectType="Drop" dropStyle="combo" dx="16" fmlaLink="'Planilha Base'!A31" fmlaRange="Manobras!$A$2:$A$380" noThreeD="1" sel="1" val="0"/>
</file>

<file path=xl/ctrlProps/ctrlProp26.xml><?xml version="1.0" encoding="utf-8"?>
<formControlPr xmlns="http://schemas.microsoft.com/office/spreadsheetml/2009/9/main" objectType="Drop" dropStyle="combo" dx="16" fmlaLink="'Planilha Base'!A32" fmlaRange="Manobras!$A$2:$A$380" noThreeD="1" sel="1" val="0"/>
</file>

<file path=xl/ctrlProps/ctrlProp27.xml><?xml version="1.0" encoding="utf-8"?>
<formControlPr xmlns="http://schemas.microsoft.com/office/spreadsheetml/2009/9/main" objectType="Drop" dropStyle="combo" dx="16" fmlaLink="'Planilha Base'!A33" fmlaRange="Manobras!$A$2:$A$380" noThreeD="1" sel="1" val="0"/>
</file>

<file path=xl/ctrlProps/ctrlProp28.xml><?xml version="1.0" encoding="utf-8"?>
<formControlPr xmlns="http://schemas.microsoft.com/office/spreadsheetml/2009/9/main" objectType="Drop" dropStyle="combo" dx="16" fmlaLink="'Planilha Base'!A34" fmlaRange="Manobras!$A$2:$A$380" noThreeD="1" sel="1" val="0"/>
</file>

<file path=xl/ctrlProps/ctrlProp29.xml><?xml version="1.0" encoding="utf-8"?>
<formControlPr xmlns="http://schemas.microsoft.com/office/spreadsheetml/2009/9/main" objectType="Drop" dropStyle="combo" dx="16" fmlaLink="'Planilha Base'!A35" fmlaRange="Manobras!$A$2:$A$380" noThreeD="1" sel="1" val="0"/>
</file>

<file path=xl/ctrlProps/ctrlProp3.xml><?xml version="1.0" encoding="utf-8"?>
<formControlPr xmlns="http://schemas.microsoft.com/office/spreadsheetml/2009/9/main" objectType="Drop" dropStyle="combo" dx="16" fmlaLink="'Planilha Base'!A9" fmlaRange="Manobras!$A$384:$A$393" noThreeD="1" sel="4" val="2"/>
</file>

<file path=xl/ctrlProps/ctrlProp30.xml><?xml version="1.0" encoding="utf-8"?>
<formControlPr xmlns="http://schemas.microsoft.com/office/spreadsheetml/2009/9/main" objectType="Drop" dropStyle="combo" dx="16" fmlaLink="'Planilha Base'!A36" fmlaRange="Manobras!$A$2:$A$380" noThreeD="1" sel="1" val="0"/>
</file>

<file path=xl/ctrlProps/ctrlProp31.xml><?xml version="1.0" encoding="utf-8"?>
<formControlPr xmlns="http://schemas.microsoft.com/office/spreadsheetml/2009/9/main" objectType="Drop" dropStyle="combo" dx="16" fmlaLink="'Planilha Base'!A37" fmlaRange="Manobras!$A$2:$A$380" noThreeD="1" sel="1" val="0"/>
</file>

<file path=xl/ctrlProps/ctrlProp32.xml><?xml version="1.0" encoding="utf-8"?>
<formControlPr xmlns="http://schemas.microsoft.com/office/spreadsheetml/2009/9/main" objectType="Drop" dropStyle="combo" dx="16" fmlaLink="'Planilha Base'!A38" fmlaRange="Manobras!$A$2:$A$380" noThreeD="1" sel="1" val="0"/>
</file>

<file path=xl/ctrlProps/ctrlProp33.xml><?xml version="1.0" encoding="utf-8"?>
<formControlPr xmlns="http://schemas.microsoft.com/office/spreadsheetml/2009/9/main" objectType="Drop" dropStyle="combo" dx="16" fmlaLink="'Planilha Base'!A39" fmlaRange="Manobras!$A$2:$A$380" noThreeD="1" sel="1" val="0"/>
</file>

<file path=xl/ctrlProps/ctrlProp34.xml><?xml version="1.0" encoding="utf-8"?>
<formControlPr xmlns="http://schemas.microsoft.com/office/spreadsheetml/2009/9/main" objectType="Drop" dropStyle="combo" dx="16" fmlaLink="'Planilha Base'!A40" fmlaRange="Manobras!$A$2:$A$380" noThreeD="1" sel="1" val="0"/>
</file>

<file path=xl/ctrlProps/ctrlProp35.xml><?xml version="1.0" encoding="utf-8"?>
<formControlPr xmlns="http://schemas.microsoft.com/office/spreadsheetml/2009/9/main" objectType="Drop" dropStyle="combo" dx="16" fmlaLink="'Planilha Base'!A41" fmlaRange="Manobras!$A$2:$A$380" noThreeD="1" sel="1" val="0"/>
</file>

<file path=xl/ctrlProps/ctrlProp36.xml><?xml version="1.0" encoding="utf-8"?>
<formControlPr xmlns="http://schemas.microsoft.com/office/spreadsheetml/2009/9/main" objectType="Drop" dropStyle="combo" dx="16" fmlaLink="'Planilha Base'!A42" fmlaRange="Manobras!$A$397:$A$439" noThreeD="1" sel="1" val="0"/>
</file>

<file path=xl/ctrlProps/ctrlProp37.xml><?xml version="1.0" encoding="utf-8"?>
<formControlPr xmlns="http://schemas.microsoft.com/office/spreadsheetml/2009/9/main" objectType="Drop" dropStyle="combo" dx="16" fmlaLink="'Planilha Base'!A43" fmlaRange="Manobras!$A$397:$A$439" noThreeD="1" sel="1" val="0"/>
</file>

<file path=xl/ctrlProps/ctrlProp38.xml><?xml version="1.0" encoding="utf-8"?>
<formControlPr xmlns="http://schemas.microsoft.com/office/spreadsheetml/2009/9/main" objectType="Drop" dropStyle="combo" dx="16" fmlaLink="'Planilha Base'!A44" fmlaRange="Manobras!$A$397:$A$439" noThreeD="1" sel="1" val="0"/>
</file>

<file path=xl/ctrlProps/ctrlProp39.xml><?xml version="1.0" encoding="utf-8"?>
<formControlPr xmlns="http://schemas.microsoft.com/office/spreadsheetml/2009/9/main" objectType="Drop" dropStyle="combo" dx="16" fmlaLink="'Planilha Base'!A45" fmlaRange="Manobras!$A$397:$A$439" noThreeD="1" sel="1" val="0"/>
</file>

<file path=xl/ctrlProps/ctrlProp4.xml><?xml version="1.0" encoding="utf-8"?>
<formControlPr xmlns="http://schemas.microsoft.com/office/spreadsheetml/2009/9/main" objectType="Drop" dropStyle="combo" dx="16" fmlaLink="'Planilha Base'!A10" fmlaRange="Manobras!$A$384:$A$393" noThreeD="1" sel="5" val="2"/>
</file>

<file path=xl/ctrlProps/ctrlProp40.xml><?xml version="1.0" encoding="utf-8"?>
<formControlPr xmlns="http://schemas.microsoft.com/office/spreadsheetml/2009/9/main" objectType="Drop" dropStyle="combo" dx="16" fmlaLink="'Planilha Base'!A46" fmlaRange="Manobras!$A$397:$A$439" noThreeD="1" sel="1" val="0"/>
</file>

<file path=xl/ctrlProps/ctrlProp5.xml><?xml version="1.0" encoding="utf-8"?>
<formControlPr xmlns="http://schemas.microsoft.com/office/spreadsheetml/2009/9/main" objectType="Drop" dropStyle="combo" dx="16" fmlaLink="'Planilha Base'!A11" fmlaRange="Manobras!$A$384:$A$393" noThreeD="1" sel="6" val="2"/>
</file>

<file path=xl/ctrlProps/ctrlProp6.xml><?xml version="1.0" encoding="utf-8"?>
<formControlPr xmlns="http://schemas.microsoft.com/office/spreadsheetml/2009/9/main" objectType="Drop" dropStyle="combo" dx="16" fmlaLink="'Planilha Base'!A12" fmlaRange="Manobras!$A$384:$A$393" noThreeD="1" sel="7" val="0"/>
</file>

<file path=xl/ctrlProps/ctrlProp7.xml><?xml version="1.0" encoding="utf-8"?>
<formControlPr xmlns="http://schemas.microsoft.com/office/spreadsheetml/2009/9/main" objectType="Drop" dropStyle="combo" dx="16" fmlaLink="'Planilha Base'!A13" fmlaRange="Manobras!$A$384:$A$393" noThreeD="1" sel="8" val="0"/>
</file>

<file path=xl/ctrlProps/ctrlProp8.xml><?xml version="1.0" encoding="utf-8"?>
<formControlPr xmlns="http://schemas.microsoft.com/office/spreadsheetml/2009/9/main" objectType="Drop" dropStyle="combo" dx="16" fmlaLink="'Planilha Base'!A14" fmlaRange="Manobras!$A$384:$A$393" noThreeD="1" sel="9" val="2"/>
</file>

<file path=xl/ctrlProps/ctrlProp9.xml><?xml version="1.0" encoding="utf-8"?>
<formControlPr xmlns="http://schemas.microsoft.com/office/spreadsheetml/2009/9/main" objectType="Drop" dropStyle="combo" dx="16" fmlaLink="'Planilha Base'!A15" fmlaRange="Manobras!$A$384:$A$393" noThreeD="1" sel="10" val="2"/>
</file>

<file path=xl/drawings/drawing1.xml><?xml version="1.0" encoding="utf-8"?>
<xdr:wsDr xmlns:xdr="http://schemas.openxmlformats.org/drawingml/2006/spreadsheetDrawing" xmlns:a="http://schemas.openxmlformats.org/drawingml/2006/main">
  <xdr:oneCellAnchor>
    <xdr:from>
      <xdr:col>0</xdr:col>
      <xdr:colOff>610721</xdr:colOff>
      <xdr:row>38</xdr:row>
      <xdr:rowOff>95250</xdr:rowOff>
    </xdr:from>
    <xdr:ext cx="184731" cy="264560"/>
    <xdr:sp macro="" textlink="">
      <xdr:nvSpPr>
        <xdr:cNvPr id="2" name="CaixaDeTexto 1">
          <a:extLst>
            <a:ext uri="{FF2B5EF4-FFF2-40B4-BE49-F238E27FC236}">
              <a16:creationId xmlns:a16="http://schemas.microsoft.com/office/drawing/2014/main" id="{00000000-0008-0000-0000-000002000000}"/>
            </a:ext>
          </a:extLst>
        </xdr:cNvPr>
        <xdr:cNvSpPr txBox="1"/>
      </xdr:nvSpPr>
      <xdr:spPr>
        <a:xfrm>
          <a:off x="610721" y="78385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pt-BR" sz="1100"/>
        </a:p>
      </xdr:txBody>
    </xdr:sp>
    <xdr:clientData/>
  </xdr:oneCellAnchor>
  <xdr:twoCellAnchor>
    <xdr:from>
      <xdr:col>0</xdr:col>
      <xdr:colOff>330574</xdr:colOff>
      <xdr:row>35</xdr:row>
      <xdr:rowOff>95250</xdr:rowOff>
    </xdr:from>
    <xdr:to>
      <xdr:col>0</xdr:col>
      <xdr:colOff>633132</xdr:colOff>
      <xdr:row>36</xdr:row>
      <xdr:rowOff>95250</xdr:rowOff>
    </xdr:to>
    <xdr:sp macro="" textlink="">
      <xdr:nvSpPr>
        <xdr:cNvPr id="3" name="CaixaDeTexto 2">
          <a:extLst>
            <a:ext uri="{FF2B5EF4-FFF2-40B4-BE49-F238E27FC236}">
              <a16:creationId xmlns:a16="http://schemas.microsoft.com/office/drawing/2014/main" id="{00000000-0008-0000-0000-000003000000}"/>
            </a:ext>
          </a:extLst>
        </xdr:cNvPr>
        <xdr:cNvSpPr txBox="1"/>
      </xdr:nvSpPr>
      <xdr:spPr>
        <a:xfrm>
          <a:off x="330574" y="7233397"/>
          <a:ext cx="302558" cy="201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pt-BR" sz="1100"/>
        </a:p>
      </xdr:txBody>
    </xdr:sp>
    <xdr:clientData/>
  </xdr:twoCellAnchor>
  <xdr:twoCellAnchor>
    <xdr:from>
      <xdr:col>1</xdr:col>
      <xdr:colOff>228600</xdr:colOff>
      <xdr:row>40</xdr:row>
      <xdr:rowOff>180975</xdr:rowOff>
    </xdr:from>
    <xdr:to>
      <xdr:col>1</xdr:col>
      <xdr:colOff>676275</xdr:colOff>
      <xdr:row>42</xdr:row>
      <xdr:rowOff>4763</xdr:rowOff>
    </xdr:to>
    <xdr:sp macro="" textlink="">
      <xdr:nvSpPr>
        <xdr:cNvPr id="4" name="CaixaDeTexto 3">
          <a:extLst>
            <a:ext uri="{FF2B5EF4-FFF2-40B4-BE49-F238E27FC236}">
              <a16:creationId xmlns:a16="http://schemas.microsoft.com/office/drawing/2014/main" id="{00000000-0008-0000-0000-000004000000}"/>
            </a:ext>
          </a:extLst>
        </xdr:cNvPr>
        <xdr:cNvSpPr txBox="1"/>
      </xdr:nvSpPr>
      <xdr:spPr>
        <a:xfrm>
          <a:off x="914400" y="8267700"/>
          <a:ext cx="447675" cy="223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pt-BR" sz="1000">
              <a:solidFill>
                <a:schemeClr val="dk1"/>
              </a:solidFill>
              <a:latin typeface="+mn-lt"/>
              <a:ea typeface="+mn-ea"/>
              <a:cs typeface="+mn-cs"/>
            </a:rPr>
            <a:t>Jab</a:t>
          </a:r>
        </a:p>
        <a:p>
          <a:endParaRPr lang="pt-BR" sz="1100"/>
        </a:p>
      </xdr:txBody>
    </xdr:sp>
    <xdr:clientData/>
  </xdr:twoCellAnchor>
  <xdr:twoCellAnchor>
    <xdr:from>
      <xdr:col>1</xdr:col>
      <xdr:colOff>150236</xdr:colOff>
      <xdr:row>42</xdr:row>
      <xdr:rowOff>155864</xdr:rowOff>
    </xdr:from>
    <xdr:to>
      <xdr:col>2</xdr:col>
      <xdr:colOff>86592</xdr:colOff>
      <xdr:row>43</xdr:row>
      <xdr:rowOff>180975</xdr:rowOff>
    </xdr:to>
    <xdr:sp macro="" textlink="">
      <xdr:nvSpPr>
        <xdr:cNvPr id="6" name="CaixaDeTexto 5">
          <a:extLst>
            <a:ext uri="{FF2B5EF4-FFF2-40B4-BE49-F238E27FC236}">
              <a16:creationId xmlns:a16="http://schemas.microsoft.com/office/drawing/2014/main" id="{00000000-0008-0000-0000-000006000000}"/>
            </a:ext>
          </a:extLst>
        </xdr:cNvPr>
        <xdr:cNvSpPr txBox="1"/>
      </xdr:nvSpPr>
      <xdr:spPr>
        <a:xfrm>
          <a:off x="799668" y="8269432"/>
          <a:ext cx="585788" cy="215611"/>
        </a:xfrm>
        <a:prstGeom prst="rect">
          <a:avLst/>
        </a:prstGeom>
        <a:noFill/>
        <a:ln w="0"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pt-BR" sz="1100">
              <a:solidFill>
                <a:schemeClr val="dk1"/>
              </a:solidFill>
              <a:latin typeface="+mn-lt"/>
              <a:ea typeface="+mn-ea"/>
              <a:cs typeface="+mn-cs"/>
            </a:rPr>
            <a:t>Fierce</a:t>
          </a:r>
        </a:p>
        <a:p>
          <a:endParaRPr lang="pt-BR" sz="1100"/>
        </a:p>
      </xdr:txBody>
    </xdr:sp>
    <xdr:clientData/>
  </xdr:twoCellAnchor>
  <xdr:twoCellAnchor>
    <xdr:from>
      <xdr:col>1</xdr:col>
      <xdr:colOff>152399</xdr:colOff>
      <xdr:row>41</xdr:row>
      <xdr:rowOff>185737</xdr:rowOff>
    </xdr:from>
    <xdr:to>
      <xdr:col>2</xdr:col>
      <xdr:colOff>85724</xdr:colOff>
      <xdr:row>42</xdr:row>
      <xdr:rowOff>180975</xdr:rowOff>
    </xdr:to>
    <xdr:sp macro="" textlink="">
      <xdr:nvSpPr>
        <xdr:cNvPr id="5" name="CaixaDeTexto 4">
          <a:extLst>
            <a:ext uri="{FF2B5EF4-FFF2-40B4-BE49-F238E27FC236}">
              <a16:creationId xmlns:a16="http://schemas.microsoft.com/office/drawing/2014/main" id="{00000000-0008-0000-0000-000005000000}"/>
            </a:ext>
          </a:extLst>
        </xdr:cNvPr>
        <xdr:cNvSpPr txBox="1"/>
      </xdr:nvSpPr>
      <xdr:spPr>
        <a:xfrm>
          <a:off x="838199" y="8472487"/>
          <a:ext cx="619125" cy="1952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pt-BR" sz="1000">
              <a:solidFill>
                <a:schemeClr val="dk1"/>
              </a:solidFill>
              <a:latin typeface="+mn-lt"/>
              <a:ea typeface="+mn-ea"/>
              <a:cs typeface="+mn-cs"/>
            </a:rPr>
            <a:t>Strong</a:t>
          </a:r>
          <a:endParaRPr lang="pt-BR" sz="1100">
            <a:solidFill>
              <a:schemeClr val="dk1"/>
            </a:solidFill>
            <a:latin typeface="+mn-lt"/>
            <a:ea typeface="+mn-ea"/>
            <a:cs typeface="+mn-cs"/>
          </a:endParaRPr>
        </a:p>
        <a:p>
          <a:endParaRPr lang="pt-BR" sz="1100"/>
        </a:p>
      </xdr:txBody>
    </xdr:sp>
    <xdr:clientData/>
  </xdr:twoCellAnchor>
  <xdr:twoCellAnchor>
    <xdr:from>
      <xdr:col>1</xdr:col>
      <xdr:colOff>61911</xdr:colOff>
      <xdr:row>43</xdr:row>
      <xdr:rowOff>164523</xdr:rowOff>
    </xdr:from>
    <xdr:to>
      <xdr:col>2</xdr:col>
      <xdr:colOff>173180</xdr:colOff>
      <xdr:row>44</xdr:row>
      <xdr:rowOff>148503</xdr:rowOff>
    </xdr:to>
    <xdr:sp macro="" textlink="">
      <xdr:nvSpPr>
        <xdr:cNvPr id="7" name="CaixaDeTexto 6">
          <a:extLst>
            <a:ext uri="{FF2B5EF4-FFF2-40B4-BE49-F238E27FC236}">
              <a16:creationId xmlns:a16="http://schemas.microsoft.com/office/drawing/2014/main" id="{00000000-0008-0000-0000-000007000000}"/>
            </a:ext>
          </a:extLst>
        </xdr:cNvPr>
        <xdr:cNvSpPr txBox="1"/>
      </xdr:nvSpPr>
      <xdr:spPr>
        <a:xfrm>
          <a:off x="711343" y="8468591"/>
          <a:ext cx="760701" cy="1744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pt-BR" sz="1100">
              <a:solidFill>
                <a:schemeClr val="dk1"/>
              </a:solidFill>
              <a:latin typeface="+mn-lt"/>
              <a:ea typeface="+mn-ea"/>
              <a:cs typeface="+mn-cs"/>
            </a:rPr>
            <a:t>Furioso</a:t>
          </a:r>
        </a:p>
        <a:p>
          <a:endParaRPr lang="pt-BR" sz="1100"/>
        </a:p>
      </xdr:txBody>
    </xdr:sp>
    <xdr:clientData/>
  </xdr:twoCellAnchor>
  <xdr:twoCellAnchor>
    <xdr:from>
      <xdr:col>1</xdr:col>
      <xdr:colOff>133349</xdr:colOff>
      <xdr:row>44</xdr:row>
      <xdr:rowOff>161925</xdr:rowOff>
    </xdr:from>
    <xdr:to>
      <xdr:col>2</xdr:col>
      <xdr:colOff>90487</xdr:colOff>
      <xdr:row>45</xdr:row>
      <xdr:rowOff>157163</xdr:rowOff>
    </xdr:to>
    <xdr:sp macro="" textlink="">
      <xdr:nvSpPr>
        <xdr:cNvPr id="8" name="CaixaDeTexto 7">
          <a:extLst>
            <a:ext uri="{FF2B5EF4-FFF2-40B4-BE49-F238E27FC236}">
              <a16:creationId xmlns:a16="http://schemas.microsoft.com/office/drawing/2014/main" id="{00000000-0008-0000-0000-000008000000}"/>
            </a:ext>
          </a:extLst>
        </xdr:cNvPr>
        <xdr:cNvSpPr txBox="1"/>
      </xdr:nvSpPr>
      <xdr:spPr>
        <a:xfrm>
          <a:off x="819149" y="9048750"/>
          <a:ext cx="642938" cy="1952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pt-BR" sz="1100">
              <a:solidFill>
                <a:schemeClr val="dk1"/>
              </a:solidFill>
              <a:latin typeface="+mn-lt"/>
              <a:ea typeface="+mn-ea"/>
              <a:cs typeface="+mn-cs"/>
            </a:rPr>
            <a:t>Aparar</a:t>
          </a:r>
        </a:p>
        <a:p>
          <a:endParaRPr lang="pt-BR" sz="1100"/>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6</xdr:row>
          <xdr:rowOff>0</xdr:rowOff>
        </xdr:from>
        <xdr:to>
          <xdr:col>2</xdr:col>
          <xdr:colOff>0</xdr:colOff>
          <xdr:row>7</xdr:row>
          <xdr:rowOff>9525</xdr:rowOff>
        </xdr:to>
        <xdr:sp macro="" textlink="">
          <xdr:nvSpPr>
            <xdr:cNvPr id="2049" name="Drop Dow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0</xdr:rowOff>
        </xdr:from>
        <xdr:to>
          <xdr:col>2</xdr:col>
          <xdr:colOff>0</xdr:colOff>
          <xdr:row>8</xdr:row>
          <xdr:rowOff>9525</xdr:rowOff>
        </xdr:to>
        <xdr:sp macro="" textlink="">
          <xdr:nvSpPr>
            <xdr:cNvPr id="2051" name="Drop Dow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xdr:row>
          <xdr:rowOff>0</xdr:rowOff>
        </xdr:from>
        <xdr:to>
          <xdr:col>2</xdr:col>
          <xdr:colOff>0</xdr:colOff>
          <xdr:row>9</xdr:row>
          <xdr:rowOff>9525</xdr:rowOff>
        </xdr:to>
        <xdr:sp macro="" textlink="">
          <xdr:nvSpPr>
            <xdr:cNvPr id="2052" name="Drop Dow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xdr:row>
          <xdr:rowOff>0</xdr:rowOff>
        </xdr:from>
        <xdr:to>
          <xdr:col>2</xdr:col>
          <xdr:colOff>0</xdr:colOff>
          <xdr:row>10</xdr:row>
          <xdr:rowOff>9525</xdr:rowOff>
        </xdr:to>
        <xdr:sp macro="" textlink="">
          <xdr:nvSpPr>
            <xdr:cNvPr id="2053" name="Drop Down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xdr:row>
          <xdr:rowOff>0</xdr:rowOff>
        </xdr:from>
        <xdr:to>
          <xdr:col>2</xdr:col>
          <xdr:colOff>0</xdr:colOff>
          <xdr:row>11</xdr:row>
          <xdr:rowOff>9525</xdr:rowOff>
        </xdr:to>
        <xdr:sp macro="" textlink="">
          <xdr:nvSpPr>
            <xdr:cNvPr id="2054" name="Drop Down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xdr:row>
          <xdr:rowOff>0</xdr:rowOff>
        </xdr:from>
        <xdr:to>
          <xdr:col>2</xdr:col>
          <xdr:colOff>0</xdr:colOff>
          <xdr:row>12</xdr:row>
          <xdr:rowOff>9525</xdr:rowOff>
        </xdr:to>
        <xdr:sp macro="" textlink="">
          <xdr:nvSpPr>
            <xdr:cNvPr id="2055" name="Drop Down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xdr:row>
          <xdr:rowOff>0</xdr:rowOff>
        </xdr:from>
        <xdr:to>
          <xdr:col>2</xdr:col>
          <xdr:colOff>0</xdr:colOff>
          <xdr:row>13</xdr:row>
          <xdr:rowOff>9525</xdr:rowOff>
        </xdr:to>
        <xdr:sp macro="" textlink="">
          <xdr:nvSpPr>
            <xdr:cNvPr id="2056" name="Drop Down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xdr:row>
          <xdr:rowOff>0</xdr:rowOff>
        </xdr:from>
        <xdr:to>
          <xdr:col>2</xdr:col>
          <xdr:colOff>0</xdr:colOff>
          <xdr:row>14</xdr:row>
          <xdr:rowOff>9525</xdr:rowOff>
        </xdr:to>
        <xdr:sp macro="" textlink="">
          <xdr:nvSpPr>
            <xdr:cNvPr id="2057" name="Drop Down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14</xdr:row>
          <xdr:rowOff>0</xdr:rowOff>
        </xdr:from>
        <xdr:to>
          <xdr:col>2</xdr:col>
          <xdr:colOff>0</xdr:colOff>
          <xdr:row>15</xdr:row>
          <xdr:rowOff>9525</xdr:rowOff>
        </xdr:to>
        <xdr:sp macro="" textlink="">
          <xdr:nvSpPr>
            <xdr:cNvPr id="2058" name="Drop Down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xdr:row>
          <xdr:rowOff>0</xdr:rowOff>
        </xdr:from>
        <xdr:to>
          <xdr:col>2</xdr:col>
          <xdr:colOff>0</xdr:colOff>
          <xdr:row>16</xdr:row>
          <xdr:rowOff>9525</xdr:rowOff>
        </xdr:to>
        <xdr:sp macro="" textlink="">
          <xdr:nvSpPr>
            <xdr:cNvPr id="2059" name="Drop Down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16</xdr:row>
          <xdr:rowOff>0</xdr:rowOff>
        </xdr:from>
        <xdr:to>
          <xdr:col>2</xdr:col>
          <xdr:colOff>0</xdr:colOff>
          <xdr:row>17</xdr:row>
          <xdr:rowOff>9525</xdr:rowOff>
        </xdr:to>
        <xdr:sp macro="" textlink="">
          <xdr:nvSpPr>
            <xdr:cNvPr id="2060" name="Drop Down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xdr:row>
          <xdr:rowOff>0</xdr:rowOff>
        </xdr:from>
        <xdr:to>
          <xdr:col>2</xdr:col>
          <xdr:colOff>0</xdr:colOff>
          <xdr:row>18</xdr:row>
          <xdr:rowOff>9525</xdr:rowOff>
        </xdr:to>
        <xdr:sp macro="" textlink="">
          <xdr:nvSpPr>
            <xdr:cNvPr id="2061" name="Drop Down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18</xdr:row>
          <xdr:rowOff>0</xdr:rowOff>
        </xdr:from>
        <xdr:to>
          <xdr:col>2</xdr:col>
          <xdr:colOff>0</xdr:colOff>
          <xdr:row>19</xdr:row>
          <xdr:rowOff>9525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0</xdr:rowOff>
        </xdr:from>
        <xdr:to>
          <xdr:col>2</xdr:col>
          <xdr:colOff>0</xdr:colOff>
          <xdr:row>20</xdr:row>
          <xdr:rowOff>9525</xdr:rowOff>
        </xdr:to>
        <xdr:sp macro="" textlink="">
          <xdr:nvSpPr>
            <xdr:cNvPr id="2063" name="Drop Down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xdr:row>
          <xdr:rowOff>0</xdr:rowOff>
        </xdr:from>
        <xdr:to>
          <xdr:col>2</xdr:col>
          <xdr:colOff>0</xdr:colOff>
          <xdr:row>21</xdr:row>
          <xdr:rowOff>9525</xdr:rowOff>
        </xdr:to>
        <xdr:sp macro="" textlink="">
          <xdr:nvSpPr>
            <xdr:cNvPr id="2064" name="Drop Down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0</xdr:rowOff>
        </xdr:from>
        <xdr:to>
          <xdr:col>2</xdr:col>
          <xdr:colOff>0</xdr:colOff>
          <xdr:row>22</xdr:row>
          <xdr:rowOff>9525</xdr:rowOff>
        </xdr:to>
        <xdr:sp macro="" textlink="">
          <xdr:nvSpPr>
            <xdr:cNvPr id="2065" name="Drop Down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0</xdr:rowOff>
        </xdr:from>
        <xdr:to>
          <xdr:col>2</xdr:col>
          <xdr:colOff>0</xdr:colOff>
          <xdr:row>23</xdr:row>
          <xdr:rowOff>9525</xdr:rowOff>
        </xdr:to>
        <xdr:sp macro="" textlink="">
          <xdr:nvSpPr>
            <xdr:cNvPr id="2066" name="Drop Down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xdr:row>
          <xdr:rowOff>0</xdr:rowOff>
        </xdr:from>
        <xdr:to>
          <xdr:col>2</xdr:col>
          <xdr:colOff>0</xdr:colOff>
          <xdr:row>24</xdr:row>
          <xdr:rowOff>9525</xdr:rowOff>
        </xdr:to>
        <xdr:sp macro="" textlink="">
          <xdr:nvSpPr>
            <xdr:cNvPr id="2067" name="Drop Down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0</xdr:rowOff>
        </xdr:from>
        <xdr:to>
          <xdr:col>2</xdr:col>
          <xdr:colOff>0</xdr:colOff>
          <xdr:row>25</xdr:row>
          <xdr:rowOff>9525</xdr:rowOff>
        </xdr:to>
        <xdr:sp macro="" textlink="">
          <xdr:nvSpPr>
            <xdr:cNvPr id="2068" name="Drop Down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25</xdr:row>
          <xdr:rowOff>0</xdr:rowOff>
        </xdr:from>
        <xdr:to>
          <xdr:col>2</xdr:col>
          <xdr:colOff>0</xdr:colOff>
          <xdr:row>26</xdr:row>
          <xdr:rowOff>9525</xdr:rowOff>
        </xdr:to>
        <xdr:sp macro="" textlink="">
          <xdr:nvSpPr>
            <xdr:cNvPr id="2069" name="Drop Down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xdr:row>
          <xdr:rowOff>0</xdr:rowOff>
        </xdr:from>
        <xdr:to>
          <xdr:col>2</xdr:col>
          <xdr:colOff>0</xdr:colOff>
          <xdr:row>27</xdr:row>
          <xdr:rowOff>9525</xdr:rowOff>
        </xdr:to>
        <xdr:sp macro="" textlink="">
          <xdr:nvSpPr>
            <xdr:cNvPr id="2070" name="Drop Down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27</xdr:row>
          <xdr:rowOff>0</xdr:rowOff>
        </xdr:from>
        <xdr:to>
          <xdr:col>2</xdr:col>
          <xdr:colOff>0</xdr:colOff>
          <xdr:row>28</xdr:row>
          <xdr:rowOff>9525</xdr:rowOff>
        </xdr:to>
        <xdr:sp macro="" textlink="">
          <xdr:nvSpPr>
            <xdr:cNvPr id="2071" name="Drop Down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xdr:row>
          <xdr:rowOff>0</xdr:rowOff>
        </xdr:from>
        <xdr:to>
          <xdr:col>2</xdr:col>
          <xdr:colOff>0</xdr:colOff>
          <xdr:row>29</xdr:row>
          <xdr:rowOff>9525</xdr:rowOff>
        </xdr:to>
        <xdr:sp macro="" textlink="">
          <xdr:nvSpPr>
            <xdr:cNvPr id="2072" name="Drop Down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xdr:row>
          <xdr:rowOff>0</xdr:rowOff>
        </xdr:from>
        <xdr:to>
          <xdr:col>2</xdr:col>
          <xdr:colOff>0</xdr:colOff>
          <xdr:row>30</xdr:row>
          <xdr:rowOff>9525</xdr:rowOff>
        </xdr:to>
        <xdr:sp macro="" textlink="">
          <xdr:nvSpPr>
            <xdr:cNvPr id="2073" name="Drop Down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0</xdr:rowOff>
        </xdr:from>
        <xdr:to>
          <xdr:col>2</xdr:col>
          <xdr:colOff>0</xdr:colOff>
          <xdr:row>31</xdr:row>
          <xdr:rowOff>9525</xdr:rowOff>
        </xdr:to>
        <xdr:sp macro="" textlink="">
          <xdr:nvSpPr>
            <xdr:cNvPr id="2074" name="Drop Dow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31</xdr:row>
          <xdr:rowOff>0</xdr:rowOff>
        </xdr:from>
        <xdr:to>
          <xdr:col>2</xdr:col>
          <xdr:colOff>0</xdr:colOff>
          <xdr:row>32</xdr:row>
          <xdr:rowOff>9525</xdr:rowOff>
        </xdr:to>
        <xdr:sp macro="" textlink="">
          <xdr:nvSpPr>
            <xdr:cNvPr id="2075" name="Drop Dow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32</xdr:row>
          <xdr:rowOff>0</xdr:rowOff>
        </xdr:from>
        <xdr:to>
          <xdr:col>2</xdr:col>
          <xdr:colOff>0</xdr:colOff>
          <xdr:row>33</xdr:row>
          <xdr:rowOff>9525</xdr:rowOff>
        </xdr:to>
        <xdr:sp macro="" textlink="">
          <xdr:nvSpPr>
            <xdr:cNvPr id="2076" name="Drop Dow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33</xdr:row>
          <xdr:rowOff>0</xdr:rowOff>
        </xdr:from>
        <xdr:to>
          <xdr:col>2</xdr:col>
          <xdr:colOff>0</xdr:colOff>
          <xdr:row>34</xdr:row>
          <xdr:rowOff>9525</xdr:rowOff>
        </xdr:to>
        <xdr:sp macro="" textlink="">
          <xdr:nvSpPr>
            <xdr:cNvPr id="2077" name="Drop Down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34</xdr:row>
          <xdr:rowOff>0</xdr:rowOff>
        </xdr:from>
        <xdr:to>
          <xdr:col>2</xdr:col>
          <xdr:colOff>0</xdr:colOff>
          <xdr:row>35</xdr:row>
          <xdr:rowOff>9525</xdr:rowOff>
        </xdr:to>
        <xdr:sp macro="" textlink="">
          <xdr:nvSpPr>
            <xdr:cNvPr id="2078" name="Drop Down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xdr:row>
          <xdr:rowOff>0</xdr:rowOff>
        </xdr:from>
        <xdr:to>
          <xdr:col>2</xdr:col>
          <xdr:colOff>0</xdr:colOff>
          <xdr:row>36</xdr:row>
          <xdr:rowOff>9525</xdr:rowOff>
        </xdr:to>
        <xdr:sp macro="" textlink="">
          <xdr:nvSpPr>
            <xdr:cNvPr id="2079" name="Drop Down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36</xdr:row>
          <xdr:rowOff>0</xdr:rowOff>
        </xdr:from>
        <xdr:to>
          <xdr:col>2</xdr:col>
          <xdr:colOff>0</xdr:colOff>
          <xdr:row>37</xdr:row>
          <xdr:rowOff>9525</xdr:rowOff>
        </xdr:to>
        <xdr:sp macro="" textlink="">
          <xdr:nvSpPr>
            <xdr:cNvPr id="2080" name="Drop Down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2</xdr:col>
          <xdr:colOff>0</xdr:colOff>
          <xdr:row>38</xdr:row>
          <xdr:rowOff>9525</xdr:rowOff>
        </xdr:to>
        <xdr:sp macro="" textlink="">
          <xdr:nvSpPr>
            <xdr:cNvPr id="2081" name="Drop Dow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0</xdr:rowOff>
        </xdr:from>
        <xdr:to>
          <xdr:col>2</xdr:col>
          <xdr:colOff>0</xdr:colOff>
          <xdr:row>39</xdr:row>
          <xdr:rowOff>9525</xdr:rowOff>
        </xdr:to>
        <xdr:sp macro="" textlink="">
          <xdr:nvSpPr>
            <xdr:cNvPr id="2082" name="Drop Dow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39</xdr:row>
          <xdr:rowOff>0</xdr:rowOff>
        </xdr:from>
        <xdr:to>
          <xdr:col>2</xdr:col>
          <xdr:colOff>0</xdr:colOff>
          <xdr:row>40</xdr:row>
          <xdr:rowOff>9525</xdr:rowOff>
        </xdr:to>
        <xdr:sp macro="" textlink="">
          <xdr:nvSpPr>
            <xdr:cNvPr id="2083" name="Drop Down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40</xdr:row>
          <xdr:rowOff>0</xdr:rowOff>
        </xdr:from>
        <xdr:to>
          <xdr:col>2</xdr:col>
          <xdr:colOff>0</xdr:colOff>
          <xdr:row>41</xdr:row>
          <xdr:rowOff>9525</xdr:rowOff>
        </xdr:to>
        <xdr:sp macro="" textlink="">
          <xdr:nvSpPr>
            <xdr:cNvPr id="2084" name="Drop Down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41</xdr:row>
          <xdr:rowOff>9525</xdr:rowOff>
        </xdr:from>
        <xdr:to>
          <xdr:col>1</xdr:col>
          <xdr:colOff>219075</xdr:colOff>
          <xdr:row>42</xdr:row>
          <xdr:rowOff>19050</xdr:rowOff>
        </xdr:to>
        <xdr:sp macro="" textlink="">
          <xdr:nvSpPr>
            <xdr:cNvPr id="2085" name="Drop Down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42</xdr:row>
          <xdr:rowOff>9525</xdr:rowOff>
        </xdr:from>
        <xdr:to>
          <xdr:col>1</xdr:col>
          <xdr:colOff>219075</xdr:colOff>
          <xdr:row>43</xdr:row>
          <xdr:rowOff>19050</xdr:rowOff>
        </xdr:to>
        <xdr:sp macro="" textlink="">
          <xdr:nvSpPr>
            <xdr:cNvPr id="2086" name="Drop Down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43</xdr:row>
          <xdr:rowOff>19050</xdr:rowOff>
        </xdr:from>
        <xdr:to>
          <xdr:col>1</xdr:col>
          <xdr:colOff>219075</xdr:colOff>
          <xdr:row>44</xdr:row>
          <xdr:rowOff>28575</xdr:rowOff>
        </xdr:to>
        <xdr:sp macro="" textlink="">
          <xdr:nvSpPr>
            <xdr:cNvPr id="2087" name="Drop Down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44</xdr:row>
          <xdr:rowOff>9525</xdr:rowOff>
        </xdr:from>
        <xdr:to>
          <xdr:col>1</xdr:col>
          <xdr:colOff>219075</xdr:colOff>
          <xdr:row>45</xdr:row>
          <xdr:rowOff>28575</xdr:rowOff>
        </xdr:to>
        <xdr:sp macro="" textlink="">
          <xdr:nvSpPr>
            <xdr:cNvPr id="2088" name="Drop Down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45</xdr:row>
          <xdr:rowOff>9525</xdr:rowOff>
        </xdr:from>
        <xdr:to>
          <xdr:col>1</xdr:col>
          <xdr:colOff>219075</xdr:colOff>
          <xdr:row>46</xdr:row>
          <xdr:rowOff>9525</xdr:rowOff>
        </xdr:to>
        <xdr:sp macro="" textlink="">
          <xdr:nvSpPr>
            <xdr:cNvPr id="2089" name="Drop Down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A1:N46"/>
  <sheetViews>
    <sheetView showZeros="0" view="pageLayout" topLeftCell="A7" zoomScaleNormal="80" workbookViewId="0">
      <pane xSplit="19785" topLeftCell="N1"/>
      <selection activeCell="Q9" sqref="Q9"/>
      <selection pane="topRight" activeCell="AB35" sqref="AB35"/>
    </sheetView>
  </sheetViews>
  <sheetFormatPr defaultRowHeight="15" x14ac:dyDescent="0.25"/>
  <cols>
    <col min="3" max="3" width="9.5703125" customWidth="1"/>
    <col min="4" max="6" width="9" customWidth="1"/>
    <col min="7" max="7" width="8.28515625" customWidth="1"/>
    <col min="8" max="8" width="8.42578125" customWidth="1"/>
    <col min="9" max="9" width="10.7109375" customWidth="1"/>
    <col min="10" max="10" width="9" customWidth="1"/>
    <col min="11" max="11" width="4" customWidth="1"/>
  </cols>
  <sheetData>
    <row r="1" spans="1:14" ht="17.25" thickBot="1" x14ac:dyDescent="0.4">
      <c r="A1" s="14" t="s">
        <v>761</v>
      </c>
      <c r="B1" s="14" t="s">
        <v>762</v>
      </c>
      <c r="C1" s="14" t="s">
        <v>763</v>
      </c>
      <c r="D1" s="78"/>
      <c r="E1" s="79"/>
      <c r="F1" s="79"/>
      <c r="G1" s="80"/>
      <c r="I1" s="62" t="s">
        <v>654</v>
      </c>
      <c r="J1" s="48"/>
    </row>
    <row r="2" spans="1:14" ht="17.25" thickBot="1" x14ac:dyDescent="0.4">
      <c r="A2" s="19" t="s">
        <v>0</v>
      </c>
      <c r="B2" s="1"/>
      <c r="C2" s="19" t="s">
        <v>1</v>
      </c>
      <c r="D2" s="2"/>
      <c r="E2" s="19" t="s">
        <v>2</v>
      </c>
      <c r="F2" s="2"/>
      <c r="G2" s="19" t="s">
        <v>3</v>
      </c>
      <c r="H2" s="1"/>
      <c r="I2" s="19" t="s">
        <v>4</v>
      </c>
      <c r="J2" s="1"/>
    </row>
    <row r="3" spans="1:14" ht="17.25" thickBot="1" x14ac:dyDescent="0.4">
      <c r="A3" s="17" t="s">
        <v>5</v>
      </c>
      <c r="B3" s="1"/>
      <c r="C3" s="23" t="s">
        <v>6</v>
      </c>
      <c r="D3" s="58"/>
      <c r="E3" s="16" t="s">
        <v>7</v>
      </c>
      <c r="F3" s="1"/>
      <c r="G3" s="21" t="s">
        <v>8</v>
      </c>
      <c r="H3" s="1"/>
      <c r="I3" s="22" t="s">
        <v>13</v>
      </c>
      <c r="J3" s="1"/>
    </row>
    <row r="4" spans="1:14" ht="17.25" thickBot="1" x14ac:dyDescent="0.4">
      <c r="A4" s="18" t="s">
        <v>9</v>
      </c>
      <c r="B4" s="1"/>
      <c r="C4" s="20" t="s">
        <v>477</v>
      </c>
      <c r="D4" s="1"/>
      <c r="E4" s="20" t="s">
        <v>209</v>
      </c>
      <c r="F4" s="1"/>
      <c r="G4" s="20" t="s">
        <v>210</v>
      </c>
      <c r="H4" s="1"/>
      <c r="I4" s="20" t="s">
        <v>211</v>
      </c>
      <c r="J4" s="1"/>
    </row>
    <row r="5" spans="1:14" ht="15.75" thickBot="1" x14ac:dyDescent="0.3">
      <c r="A5" s="33"/>
      <c r="B5" s="32"/>
      <c r="C5" s="33"/>
      <c r="D5" s="32"/>
      <c r="E5" s="34"/>
      <c r="F5" s="32"/>
      <c r="G5" s="34"/>
      <c r="H5" s="32"/>
      <c r="I5" s="33"/>
      <c r="J5" s="32"/>
    </row>
    <row r="6" spans="1:14" ht="16.5" x14ac:dyDescent="0.35">
      <c r="A6" s="81" t="s">
        <v>223</v>
      </c>
      <c r="B6" s="82"/>
      <c r="C6" s="28" t="s">
        <v>10</v>
      </c>
      <c r="D6" s="29" t="s">
        <v>11</v>
      </c>
      <c r="E6" s="30" t="s">
        <v>552</v>
      </c>
      <c r="F6" s="31" t="s">
        <v>553</v>
      </c>
      <c r="G6" s="30" t="s">
        <v>554</v>
      </c>
      <c r="H6" s="29" t="s">
        <v>12</v>
      </c>
      <c r="I6" s="28" t="s">
        <v>36</v>
      </c>
      <c r="J6" s="29" t="s">
        <v>212</v>
      </c>
    </row>
    <row r="7" spans="1:14" x14ac:dyDescent="0.25">
      <c r="A7" s="73">
        <v>2</v>
      </c>
      <c r="B7" s="74"/>
      <c r="C7" s="24">
        <f ca="1">OFFSET(Manobras!C383,'Planilha Base'!A7,0)</f>
        <v>2</v>
      </c>
      <c r="D7" s="25">
        <f ca="1">OFFSET(Manobras!D383,'Planilha Base'!A7,0)</f>
        <v>-1</v>
      </c>
      <c r="E7" s="24">
        <f ca="1">OFFSET(Manobras!E383,'Planilha Base'!A7,0)</f>
        <v>0</v>
      </c>
      <c r="F7" s="25">
        <f ca="1">OFFSET(Manobras!E383,'Planilha Base'!A7,0)</f>
        <v>0</v>
      </c>
      <c r="G7" s="24">
        <f ca="1">OFFSET(Manobras!G383,'Planilha Base'!A7,0)</f>
        <v>0</v>
      </c>
      <c r="H7" s="25">
        <f ca="1">OFFSET(Manobras!H383,'Planilha Base'!A7,0)</f>
        <v>0</v>
      </c>
      <c r="I7" s="24">
        <v>0</v>
      </c>
      <c r="J7" s="25">
        <f ca="1">J8</f>
        <v>0</v>
      </c>
      <c r="N7" s="15"/>
    </row>
    <row r="8" spans="1:14" x14ac:dyDescent="0.25">
      <c r="A8" s="73">
        <v>3</v>
      </c>
      <c r="B8" s="74"/>
      <c r="C8" s="24">
        <f ca="1">OFFSET(Manobras!C383,'Planilha Base'!A8,0)</f>
        <v>0</v>
      </c>
      <c r="D8" s="25">
        <f ca="1">OFFSET(Manobras!D383,'Planilha Base'!A8,0)</f>
        <v>1</v>
      </c>
      <c r="E8" s="24">
        <f ca="1">OFFSET(Manobras!E383,'Planilha Base'!A8,0)</f>
        <v>0</v>
      </c>
      <c r="F8" s="25">
        <f ca="1">OFFSET(Manobras!E383,'Planilha Base'!A8,0)</f>
        <v>0</v>
      </c>
      <c r="G8" s="24">
        <f ca="1">OFFSET(Manobras!G383,'Planilha Base'!A8,0)</f>
        <v>0</v>
      </c>
      <c r="H8" s="25">
        <f ca="1">OFFSET(Manobras!H383,'Planilha Base'!A8,0)</f>
        <v>0</v>
      </c>
      <c r="I8" s="24">
        <v>0</v>
      </c>
      <c r="J8" s="25">
        <f ca="1">OFFSET(Manobras!J1,'Planilha Base'!A8,0)</f>
        <v>0</v>
      </c>
    </row>
    <row r="9" spans="1:14" x14ac:dyDescent="0.25">
      <c r="A9" s="73">
        <v>4</v>
      </c>
      <c r="B9" s="74"/>
      <c r="C9" s="24">
        <f ca="1">OFFSET(Manobras!C383,'Planilha Base'!A9,0)</f>
        <v>-1</v>
      </c>
      <c r="D9" s="25">
        <f ca="1">OFFSET(Manobras!D383,'Planilha Base'!A9,0)</f>
        <v>3</v>
      </c>
      <c r="E9" s="24">
        <f ca="1">OFFSET(Manobras!E383,'Planilha Base'!A9,0)</f>
        <v>0</v>
      </c>
      <c r="F9" s="25">
        <f ca="1">OFFSET(Manobras!E383,'Planilha Base'!A9,0)</f>
        <v>0</v>
      </c>
      <c r="G9" s="24">
        <f ca="1">OFFSET(Manobras!G383,'Planilha Base'!A9,0)</f>
        <v>0</v>
      </c>
      <c r="H9" s="25">
        <f ca="1">OFFSET(Manobras!H383,'Planilha Base'!A9,0)</f>
        <v>-1</v>
      </c>
      <c r="I9" s="24">
        <v>0</v>
      </c>
      <c r="J9" s="25">
        <v>0</v>
      </c>
      <c r="M9" s="14"/>
    </row>
    <row r="10" spans="1:14" x14ac:dyDescent="0.25">
      <c r="A10" s="73">
        <v>5</v>
      </c>
      <c r="B10" s="74"/>
      <c r="C10" s="24">
        <f ca="1">OFFSET(Manobras!C383,'Planilha Base'!A10,0)</f>
        <v>1</v>
      </c>
      <c r="D10" s="25">
        <f ca="1">OFFSET(Manobras!D383,'Planilha Base'!A10,0)</f>
        <v>0</v>
      </c>
      <c r="E10" s="24">
        <f ca="1">OFFSET(Manobras!E383,'Planilha Base'!A10,0)</f>
        <v>0</v>
      </c>
      <c r="F10" s="25">
        <f ca="1">OFFSET(Manobras!E383,'Planilha Base'!A10,0)</f>
        <v>0</v>
      </c>
      <c r="G10" s="24">
        <f ca="1">OFFSET(Manobras!G383,'Planilha Base'!A10,0)</f>
        <v>0</v>
      </c>
      <c r="H10" s="25">
        <f ca="1">OFFSET(Manobras!H383,'Planilha Base'!A10,0)</f>
        <v>0</v>
      </c>
      <c r="I10" s="24">
        <v>0</v>
      </c>
      <c r="J10" s="25">
        <v>0</v>
      </c>
    </row>
    <row r="11" spans="1:14" x14ac:dyDescent="0.25">
      <c r="A11" s="73">
        <v>6</v>
      </c>
      <c r="B11" s="74"/>
      <c r="C11" s="24">
        <f ca="1">OFFSET(Manobras!C383,'Planilha Base'!A11,0)</f>
        <v>0</v>
      </c>
      <c r="D11" s="25">
        <f ca="1">OFFSET(Manobras!D383,'Planilha Base'!A11,0)</f>
        <v>2</v>
      </c>
      <c r="E11" s="24">
        <f ca="1">OFFSET(Manobras!E383,'Planilha Base'!A11,0)</f>
        <v>0</v>
      </c>
      <c r="F11" s="25">
        <f ca="1">OFFSET(Manobras!E383,'Planilha Base'!A11,0)</f>
        <v>0</v>
      </c>
      <c r="G11" s="24">
        <f ca="1">OFFSET(Manobras!G383,'Planilha Base'!A11,0)</f>
        <v>0</v>
      </c>
      <c r="H11" s="25">
        <f ca="1">OFFSET(Manobras!H383,'Planilha Base'!A11,0)</f>
        <v>-1</v>
      </c>
      <c r="I11" s="24">
        <v>0</v>
      </c>
      <c r="J11" s="25">
        <v>0</v>
      </c>
    </row>
    <row r="12" spans="1:14" x14ac:dyDescent="0.25">
      <c r="A12" s="73">
        <v>7</v>
      </c>
      <c r="B12" s="74"/>
      <c r="C12" s="24">
        <f ca="1">OFFSET(Manobras!C383,'Planilha Base'!A12,0)</f>
        <v>-2</v>
      </c>
      <c r="D12" s="25">
        <f ca="1">OFFSET(Manobras!D383,'Planilha Base'!A12,0)</f>
        <v>4</v>
      </c>
      <c r="E12" s="24">
        <f ca="1">OFFSET(Manobras!E383,'Planilha Base'!A12,0)</f>
        <v>0</v>
      </c>
      <c r="F12" s="25">
        <f ca="1">OFFSET(Manobras!E383,'Planilha Base'!A12,0)</f>
        <v>0</v>
      </c>
      <c r="G12" s="24">
        <f ca="1">OFFSET(Manobras!G383,'Planilha Base'!A12,0)</f>
        <v>0</v>
      </c>
      <c r="H12" s="25">
        <f ca="1">OFFSET(Manobras!H383,'Planilha Base'!A12,0)</f>
        <v>-1</v>
      </c>
      <c r="I12" s="24">
        <v>0</v>
      </c>
      <c r="J12" s="25">
        <v>0</v>
      </c>
    </row>
    <row r="13" spans="1:14" x14ac:dyDescent="0.25">
      <c r="A13" s="73">
        <v>8</v>
      </c>
      <c r="B13" s="74"/>
      <c r="C13" s="24">
        <f ca="1">OFFSET(Manobras!C383,'Planilha Base'!A13,0)</f>
        <v>0</v>
      </c>
      <c r="D13" s="25">
        <f ca="1">OFFSET(Manobras!D383,'Planilha Base'!A13,0)</f>
        <v>0</v>
      </c>
      <c r="E13" s="24">
        <f ca="1">OFFSET(Manobras!E383,'Planilha Base'!A13,0)</f>
        <v>0</v>
      </c>
      <c r="F13" s="25">
        <f ca="1">OFFSET(Manobras!E383,'Planilha Base'!A13,0)</f>
        <v>0</v>
      </c>
      <c r="G13" s="24">
        <f ca="1">OFFSET(Manobras!G383,'Planilha Base'!A13,0)</f>
        <v>0</v>
      </c>
      <c r="H13" s="25" t="str">
        <f ca="1">OFFSET(Manobras!H383,'Planilha Base'!A13,0)</f>
        <v>Um</v>
      </c>
      <c r="I13" s="24">
        <v>0</v>
      </c>
      <c r="J13" s="25">
        <v>0</v>
      </c>
    </row>
    <row r="14" spans="1:14" x14ac:dyDescent="0.25">
      <c r="A14" s="73">
        <v>9</v>
      </c>
      <c r="B14" s="74"/>
      <c r="C14" s="24">
        <f ca="1">OFFSET(Manobras!C383,'Planilha Base'!A14,0)</f>
        <v>4</v>
      </c>
      <c r="D14" s="25" t="str">
        <f ca="1">OFFSET(Manobras!D383,'Planilha Base'!A14,0)</f>
        <v>Nenhum</v>
      </c>
      <c r="E14" s="24">
        <f ca="1">OFFSET(Manobras!E383,'Planilha Base'!A14,0)</f>
        <v>0</v>
      </c>
      <c r="F14" s="25">
        <f ca="1">OFFSET(Manobras!E383,'Planilha Base'!A14,0)</f>
        <v>0</v>
      </c>
      <c r="G14" s="24">
        <f ca="1">OFFSET(Manobras!G383,'Planilha Base'!A14,0)</f>
        <v>0</v>
      </c>
      <c r="H14" s="25" t="str">
        <f ca="1">OFFSET(Manobras!H383,'Planilha Base'!A14,0)</f>
        <v>Nenhum</v>
      </c>
      <c r="I14" s="24">
        <v>0</v>
      </c>
      <c r="J14" s="25">
        <v>0</v>
      </c>
    </row>
    <row r="15" spans="1:14" x14ac:dyDescent="0.25">
      <c r="A15" s="73">
        <v>10</v>
      </c>
      <c r="B15" s="74"/>
      <c r="C15" s="24">
        <f ca="1">OFFSET(Manobras!C383,'Planilha Base'!A15,0)</f>
        <v>3</v>
      </c>
      <c r="D15" s="25" t="str">
        <f ca="1">OFFSET(Manobras!D383,'Planilha Base'!A15,0)</f>
        <v>Nenhum</v>
      </c>
      <c r="E15" s="24">
        <f ca="1">OFFSET(Manobras!E383,'Planilha Base'!A15,0)</f>
        <v>0</v>
      </c>
      <c r="F15" s="25">
        <f ca="1">OFFSET(Manobras!E383,'Planilha Base'!A15,0)</f>
        <v>0</v>
      </c>
      <c r="G15" s="24">
        <f ca="1">OFFSET(Manobras!G383,'Planilha Base'!A15,0)</f>
        <v>0</v>
      </c>
      <c r="H15" s="25">
        <f ca="1">OFFSET(Manobras!H383,'Planilha Base'!A15,0)</f>
        <v>3</v>
      </c>
      <c r="I15" s="24">
        <v>0</v>
      </c>
      <c r="J15" s="25">
        <f ca="1">OFFSET(Manobras!J1,'Planilha Base'!A15,0)</f>
        <v>0</v>
      </c>
    </row>
    <row r="16" spans="1:14" x14ac:dyDescent="0.25">
      <c r="A16" s="73">
        <v>1</v>
      </c>
      <c r="B16" s="77"/>
      <c r="C16" s="24">
        <f ca="1">OFFSET(Manobras!C1,'Planilha Base'!A16,0)</f>
        <v>0</v>
      </c>
      <c r="D16" s="25">
        <f ca="1">OFFSET(Manobras!D1,'Planilha Base'!A16,0)</f>
        <v>0</v>
      </c>
      <c r="E16" s="24">
        <f ca="1">OFFSET(Manobras!E1,'Planilha Base'!A16,0)</f>
        <v>0</v>
      </c>
      <c r="F16" s="25">
        <f ca="1">OFFSET(Manobras!F1,'Planilha Base'!A16,0)</f>
        <v>0</v>
      </c>
      <c r="G16" s="24">
        <f ca="1">OFFSET(Manobras!G1,'Planilha Base'!A16,0)</f>
        <v>0</v>
      </c>
      <c r="H16" s="25">
        <f ca="1">OFFSET(Manobras!H1,'Planilha Base'!A16,0)</f>
        <v>0</v>
      </c>
      <c r="I16" s="24">
        <f ca="1">OFFSET(Manobras!I1,'Planilha Base'!A16,0)</f>
        <v>0</v>
      </c>
      <c r="J16" s="25">
        <f ca="1">OFFSET(Manobras!J1,'Planilha Base'!A16,0)</f>
        <v>0</v>
      </c>
    </row>
    <row r="17" spans="1:10" x14ac:dyDescent="0.25">
      <c r="A17" s="73">
        <v>1</v>
      </c>
      <c r="B17" s="74"/>
      <c r="C17" s="24">
        <f ca="1">OFFSET(Manobras!C1,'Planilha Base'!A17,0)</f>
        <v>0</v>
      </c>
      <c r="D17" s="25">
        <f ca="1">OFFSET(Manobras!D1,'Planilha Base'!A17,0)</f>
        <v>0</v>
      </c>
      <c r="E17" s="24">
        <f ca="1">OFFSET(Manobras!E1,'Planilha Base'!A17,0)</f>
        <v>0</v>
      </c>
      <c r="F17" s="25">
        <f ca="1">OFFSET(Manobras!F1,'Planilha Base'!A17,0)</f>
        <v>0</v>
      </c>
      <c r="G17" s="24">
        <f ca="1">OFFSET(Manobras!G1,'Planilha Base'!A17,0)</f>
        <v>0</v>
      </c>
      <c r="H17" s="25">
        <f ca="1">OFFSET(Manobras!H1,'Planilha Base'!A17,0)</f>
        <v>0</v>
      </c>
      <c r="I17" s="24">
        <f ca="1">OFFSET(Manobras!I1,'Planilha Base'!A17,0)</f>
        <v>0</v>
      </c>
      <c r="J17" s="25">
        <f ca="1">OFFSET(Manobras!J1,'Planilha Base'!A17,0)</f>
        <v>0</v>
      </c>
    </row>
    <row r="18" spans="1:10" x14ac:dyDescent="0.25">
      <c r="A18" s="73">
        <v>1</v>
      </c>
      <c r="B18" s="74"/>
      <c r="C18" s="24">
        <f ca="1">OFFSET(Manobras!C1,'Planilha Base'!A18,0)</f>
        <v>0</v>
      </c>
      <c r="D18" s="25">
        <f ca="1">OFFSET(Manobras!D1,'Planilha Base'!A18,0)</f>
        <v>0</v>
      </c>
      <c r="E18" s="24">
        <f ca="1">OFFSET(Manobras!E1,'Planilha Base'!A18,0)</f>
        <v>0</v>
      </c>
      <c r="F18" s="25">
        <f ca="1">OFFSET(Manobras!F1,'Planilha Base'!A18,0)</f>
        <v>0</v>
      </c>
      <c r="G18" s="24">
        <f ca="1">OFFSET(Manobras!G1,'Planilha Base'!A18,0)</f>
        <v>0</v>
      </c>
      <c r="H18" s="25">
        <f ca="1">OFFSET(Manobras!H1,'Planilha Base'!A18,0)</f>
        <v>0</v>
      </c>
      <c r="I18" s="24">
        <f ca="1">OFFSET(Manobras!I1,'Planilha Base'!A18,0)</f>
        <v>0</v>
      </c>
      <c r="J18" s="25">
        <f ca="1">OFFSET(Manobras!J1,'Planilha Base'!A18,0)</f>
        <v>0</v>
      </c>
    </row>
    <row r="19" spans="1:10" x14ac:dyDescent="0.25">
      <c r="A19" s="73">
        <v>1</v>
      </c>
      <c r="B19" s="74"/>
      <c r="C19" s="24">
        <f ca="1">OFFSET(Manobras!C1,'Planilha Base'!A19,0)</f>
        <v>0</v>
      </c>
      <c r="D19" s="25">
        <f ca="1">OFFSET(Manobras!D1,'Planilha Base'!A19,0)</f>
        <v>0</v>
      </c>
      <c r="E19" s="24">
        <f ca="1">OFFSET(Manobras!E1,'Planilha Base'!A19,0)</f>
        <v>0</v>
      </c>
      <c r="F19" s="25">
        <f ca="1">OFFSET(Manobras!F1,'Planilha Base'!A19,0)</f>
        <v>0</v>
      </c>
      <c r="G19" s="24">
        <f ca="1">OFFSET(Manobras!G1,'Planilha Base'!A19,0)</f>
        <v>0</v>
      </c>
      <c r="H19" s="25">
        <f ca="1">OFFSET(Manobras!H1,'Planilha Base'!A19,0)</f>
        <v>0</v>
      </c>
      <c r="I19" s="24">
        <f ca="1">OFFSET(Manobras!I1,'Planilha Base'!A19,0)</f>
        <v>0</v>
      </c>
      <c r="J19" s="25">
        <f ca="1">OFFSET(Manobras!J1,'Planilha Base'!A19,0)</f>
        <v>0</v>
      </c>
    </row>
    <row r="20" spans="1:10" x14ac:dyDescent="0.25">
      <c r="A20" s="73">
        <v>1</v>
      </c>
      <c r="B20" s="74"/>
      <c r="C20" s="24">
        <f ca="1">OFFSET(Manobras!C1,'Planilha Base'!A20,0)</f>
        <v>0</v>
      </c>
      <c r="D20" s="25">
        <f ca="1">OFFSET(Manobras!D1,'Planilha Base'!A20,0)</f>
        <v>0</v>
      </c>
      <c r="E20" s="24">
        <f ca="1">OFFSET(Manobras!E1,'Planilha Base'!A20,0)</f>
        <v>0</v>
      </c>
      <c r="F20" s="25">
        <f ca="1">OFFSET(Manobras!F1,'Planilha Base'!A20,0)</f>
        <v>0</v>
      </c>
      <c r="G20" s="24">
        <f ca="1">OFFSET(Manobras!G1,'Planilha Base'!A20,0)</f>
        <v>0</v>
      </c>
      <c r="H20" s="25">
        <f ca="1">OFFSET(Manobras!H1,'Planilha Base'!A20,0)</f>
        <v>0</v>
      </c>
      <c r="I20" s="24">
        <f ca="1">OFFSET(Manobras!I1,'Planilha Base'!A20,0)</f>
        <v>0</v>
      </c>
      <c r="J20" s="25">
        <f ca="1">OFFSET(Manobras!J1,'Planilha Base'!A20,0)</f>
        <v>0</v>
      </c>
    </row>
    <row r="21" spans="1:10" x14ac:dyDescent="0.25">
      <c r="A21" s="73">
        <v>1</v>
      </c>
      <c r="B21" s="74"/>
      <c r="C21" s="24">
        <f ca="1">OFFSET(Manobras!C1,'Planilha Base'!A21,0)</f>
        <v>0</v>
      </c>
      <c r="D21" s="25">
        <f ca="1">OFFSET(Manobras!D1,'Planilha Base'!A21,0)</f>
        <v>0</v>
      </c>
      <c r="E21" s="24">
        <f ca="1">OFFSET(Manobras!E1,'Planilha Base'!A21,0)</f>
        <v>0</v>
      </c>
      <c r="F21" s="25">
        <f ca="1">OFFSET(Manobras!F1,'Planilha Base'!A21,0)</f>
        <v>0</v>
      </c>
      <c r="G21" s="24">
        <f ca="1">OFFSET(Manobras!G1,'Planilha Base'!A21,0)</f>
        <v>0</v>
      </c>
      <c r="H21" s="25">
        <f ca="1">OFFSET(Manobras!H1,'Planilha Base'!A21,0)</f>
        <v>0</v>
      </c>
      <c r="I21" s="24">
        <f ca="1">OFFSET(Manobras!I1,'Planilha Base'!A21,0)</f>
        <v>0</v>
      </c>
      <c r="J21" s="25">
        <f ca="1">OFFSET(Manobras!J1,'Planilha Base'!A21,0)</f>
        <v>0</v>
      </c>
    </row>
    <row r="22" spans="1:10" x14ac:dyDescent="0.25">
      <c r="A22" s="73">
        <v>1</v>
      </c>
      <c r="B22" s="74"/>
      <c r="C22" s="24">
        <f ca="1">OFFSET(Manobras!C1,'Planilha Base'!A22,0)</f>
        <v>0</v>
      </c>
      <c r="D22" s="25">
        <f ca="1">OFFSET(Manobras!D1,'Planilha Base'!A22,0)</f>
        <v>0</v>
      </c>
      <c r="E22" s="24">
        <f ca="1">OFFSET(Manobras!E1,'Planilha Base'!A22,0)</f>
        <v>0</v>
      </c>
      <c r="F22" s="25">
        <f ca="1">OFFSET(Manobras!F1,'Planilha Base'!A22,0)</f>
        <v>0</v>
      </c>
      <c r="G22" s="24">
        <f ca="1">OFFSET(Manobras!G1,'Planilha Base'!A22,0)</f>
        <v>0</v>
      </c>
      <c r="H22" s="25">
        <f ca="1">OFFSET(Manobras!H1,'Planilha Base'!A22,0)</f>
        <v>0</v>
      </c>
      <c r="I22" s="24">
        <f ca="1">OFFSET(Manobras!I1,'Planilha Base'!A22,0)</f>
        <v>0</v>
      </c>
      <c r="J22" s="25">
        <f ca="1">OFFSET(Manobras!J1,'Planilha Base'!A22,0)</f>
        <v>0</v>
      </c>
    </row>
    <row r="23" spans="1:10" x14ac:dyDescent="0.25">
      <c r="A23" s="73">
        <v>1</v>
      </c>
      <c r="B23" s="74"/>
      <c r="C23" s="24">
        <f ca="1">OFFSET(Manobras!C1,'Planilha Base'!A23,0)</f>
        <v>0</v>
      </c>
      <c r="D23" s="25">
        <f ca="1">OFFSET(Manobras!D1,'Planilha Base'!A23,0)</f>
        <v>0</v>
      </c>
      <c r="E23" s="24">
        <f ca="1">OFFSET(Manobras!E1,'Planilha Base'!A23,0)</f>
        <v>0</v>
      </c>
      <c r="F23" s="25">
        <f ca="1">OFFSET(Manobras!F1,'Planilha Base'!A23,0)</f>
        <v>0</v>
      </c>
      <c r="G23" s="24">
        <f ca="1">OFFSET(Manobras!G1,'Planilha Base'!A23,0)</f>
        <v>0</v>
      </c>
      <c r="H23" s="25">
        <f ca="1">OFFSET(Manobras!H1,'Planilha Base'!A23,0)</f>
        <v>0</v>
      </c>
      <c r="I23" s="24">
        <f ca="1">OFFSET(Manobras!I1,'Planilha Base'!A23,0)</f>
        <v>0</v>
      </c>
      <c r="J23" s="25">
        <f ca="1">OFFSET(Manobras!J1,'Planilha Base'!A23,0)</f>
        <v>0</v>
      </c>
    </row>
    <row r="24" spans="1:10" x14ac:dyDescent="0.25">
      <c r="A24" s="73">
        <v>1</v>
      </c>
      <c r="B24" s="74"/>
      <c r="C24" s="24">
        <f ca="1">OFFSET(Manobras!C1,'Planilha Base'!A24,0)</f>
        <v>0</v>
      </c>
      <c r="D24" s="25">
        <f ca="1">OFFSET(Manobras!D1,'Planilha Base'!A24,0)</f>
        <v>0</v>
      </c>
      <c r="E24" s="24">
        <f ca="1">OFFSET(Manobras!E1,'Planilha Base'!A24,0)</f>
        <v>0</v>
      </c>
      <c r="F24" s="25">
        <f ca="1">OFFSET(Manobras!F1,'Planilha Base'!A24,0)</f>
        <v>0</v>
      </c>
      <c r="G24" s="24">
        <f ca="1">OFFSET(Manobras!G1,'Planilha Base'!A24,0)</f>
        <v>0</v>
      </c>
      <c r="H24" s="25">
        <f ca="1">OFFSET(Manobras!H1,'Planilha Base'!A24,0)</f>
        <v>0</v>
      </c>
      <c r="I24" s="24">
        <f ca="1">OFFSET(Manobras!I1,'Planilha Base'!A24,0)</f>
        <v>0</v>
      </c>
      <c r="J24" s="25">
        <f ca="1">OFFSET(Manobras!J1,'Planilha Base'!A24,0)</f>
        <v>0</v>
      </c>
    </row>
    <row r="25" spans="1:10" x14ac:dyDescent="0.25">
      <c r="A25" s="73">
        <v>1</v>
      </c>
      <c r="B25" s="74"/>
      <c r="C25" s="24">
        <f ca="1">OFFSET(Manobras!C1,'Planilha Base'!A25,0)</f>
        <v>0</v>
      </c>
      <c r="D25" s="25">
        <f ca="1">OFFSET(Manobras!D1,'Planilha Base'!A25,0)</f>
        <v>0</v>
      </c>
      <c r="E25" s="24">
        <f ca="1">OFFSET(Manobras!E1,'Planilha Base'!A25,0)</f>
        <v>0</v>
      </c>
      <c r="F25" s="25">
        <f ca="1">OFFSET(Manobras!F1,'Planilha Base'!A25,0)</f>
        <v>0</v>
      </c>
      <c r="G25" s="24">
        <f ca="1">OFFSET(Manobras!G1,'Planilha Base'!A25,0)</f>
        <v>0</v>
      </c>
      <c r="H25" s="25">
        <f ca="1">OFFSET(Manobras!H1,'Planilha Base'!A25,0)</f>
        <v>0</v>
      </c>
      <c r="I25" s="24">
        <f ca="1">OFFSET(Manobras!I1,'Planilha Base'!A25,0)</f>
        <v>0</v>
      </c>
      <c r="J25" s="25">
        <f ca="1">OFFSET(Manobras!J1,'Planilha Base'!A25,0)</f>
        <v>0</v>
      </c>
    </row>
    <row r="26" spans="1:10" x14ac:dyDescent="0.25">
      <c r="A26" s="73">
        <v>1</v>
      </c>
      <c r="B26" s="74"/>
      <c r="C26" s="24">
        <f ca="1">OFFSET(Manobras!C1,'Planilha Base'!A26,0)</f>
        <v>0</v>
      </c>
      <c r="D26" s="25">
        <f ca="1">OFFSET(Manobras!D1,'Planilha Base'!A26,0)</f>
        <v>0</v>
      </c>
      <c r="E26" s="24">
        <f ca="1">OFFSET(Manobras!E1,'Planilha Base'!A26,0)</f>
        <v>0</v>
      </c>
      <c r="F26" s="25">
        <f ca="1">OFFSET(Manobras!F1,'Planilha Base'!A26,0)</f>
        <v>0</v>
      </c>
      <c r="G26" s="24">
        <f ca="1">OFFSET(Manobras!G1,'Planilha Base'!A26,0)</f>
        <v>0</v>
      </c>
      <c r="H26" s="25">
        <f ca="1">OFFSET(Manobras!H1,'Planilha Base'!A26,0)</f>
        <v>0</v>
      </c>
      <c r="I26" s="24">
        <f ca="1">OFFSET(Manobras!I1,'Planilha Base'!A26,0)</f>
        <v>0</v>
      </c>
      <c r="J26" s="25">
        <f ca="1">OFFSET(Manobras!J1,'Planilha Base'!A26,0)</f>
        <v>0</v>
      </c>
    </row>
    <row r="27" spans="1:10" x14ac:dyDescent="0.25">
      <c r="A27" s="73">
        <v>1</v>
      </c>
      <c r="B27" s="77"/>
      <c r="C27" s="24">
        <f ca="1">OFFSET(Manobras!C1,'Planilha Base'!A27,0)</f>
        <v>0</v>
      </c>
      <c r="D27" s="25">
        <f ca="1">OFFSET(Manobras!D1,'Planilha Base'!A27,0)</f>
        <v>0</v>
      </c>
      <c r="E27" s="24">
        <f ca="1">OFFSET(Manobras!E1,'Planilha Base'!A27,0)</f>
        <v>0</v>
      </c>
      <c r="F27" s="25">
        <f ca="1">OFFSET(Manobras!F1,'Planilha Base'!A27,0)</f>
        <v>0</v>
      </c>
      <c r="G27" s="24">
        <f ca="1">OFFSET(Manobras!G1,'Planilha Base'!A27,0)</f>
        <v>0</v>
      </c>
      <c r="H27" s="25">
        <f ca="1">OFFSET(Manobras!H1,'Planilha Base'!A27,0)</f>
        <v>0</v>
      </c>
      <c r="I27" s="24">
        <f ca="1">OFFSET(Manobras!I1,'Planilha Base'!A27,0)</f>
        <v>0</v>
      </c>
      <c r="J27" s="25">
        <f ca="1">OFFSET(Manobras!J1,'Planilha Base'!A27,0)</f>
        <v>0</v>
      </c>
    </row>
    <row r="28" spans="1:10" x14ac:dyDescent="0.25">
      <c r="A28" s="73">
        <v>1</v>
      </c>
      <c r="B28" s="74"/>
      <c r="C28" s="24">
        <f ca="1">OFFSET(Manobras!C1,'Planilha Base'!A28,0)</f>
        <v>0</v>
      </c>
      <c r="D28" s="25">
        <f ca="1">OFFSET(Manobras!D1,'Planilha Base'!A28,0)</f>
        <v>0</v>
      </c>
      <c r="E28" s="24">
        <f ca="1">OFFSET(Manobras!E1,'Planilha Base'!A28,0)</f>
        <v>0</v>
      </c>
      <c r="F28" s="25">
        <f ca="1">OFFSET(Manobras!F1,'Planilha Base'!A28,0)</f>
        <v>0</v>
      </c>
      <c r="G28" s="24">
        <f ca="1">OFFSET(Manobras!G1,'Planilha Base'!A28,0)</f>
        <v>0</v>
      </c>
      <c r="H28" s="25">
        <f ca="1">OFFSET(Manobras!H1,'Planilha Base'!A28,0)</f>
        <v>0</v>
      </c>
      <c r="I28" s="24">
        <f ca="1">OFFSET(Manobras!I1,'Planilha Base'!A28,0)</f>
        <v>0</v>
      </c>
      <c r="J28" s="25">
        <f ca="1">OFFSET(Manobras!J1,'Planilha Base'!A28,0)</f>
        <v>0</v>
      </c>
    </row>
    <row r="29" spans="1:10" x14ac:dyDescent="0.25">
      <c r="A29" s="73">
        <v>1</v>
      </c>
      <c r="B29" s="74"/>
      <c r="C29" s="24">
        <f ca="1">OFFSET(Manobras!C1,'Planilha Base'!A29,0)</f>
        <v>0</v>
      </c>
      <c r="D29" s="25">
        <f ca="1">OFFSET(Manobras!D1,'Planilha Base'!A29,0)</f>
        <v>0</v>
      </c>
      <c r="E29" s="24">
        <f ca="1">OFFSET(Manobras!E1,'Planilha Base'!A29,0)</f>
        <v>0</v>
      </c>
      <c r="F29" s="25">
        <f ca="1">OFFSET(Manobras!F1,'Planilha Base'!A29,0)</f>
        <v>0</v>
      </c>
      <c r="G29" s="24">
        <f ca="1">OFFSET(Manobras!G1,'Planilha Base'!A29,0)</f>
        <v>0</v>
      </c>
      <c r="H29" s="25">
        <f ca="1">OFFSET(Manobras!H1,'Planilha Base'!A29,0)</f>
        <v>0</v>
      </c>
      <c r="I29" s="24">
        <f ca="1">OFFSET(Manobras!I1,'Planilha Base'!A29,0)</f>
        <v>0</v>
      </c>
      <c r="J29" s="25">
        <f ca="1">OFFSET(Manobras!J1,'Planilha Base'!A29,0)</f>
        <v>0</v>
      </c>
    </row>
    <row r="30" spans="1:10" x14ac:dyDescent="0.25">
      <c r="A30" s="73">
        <v>1</v>
      </c>
      <c r="B30" s="74"/>
      <c r="C30" s="24">
        <f ca="1">OFFSET(Manobras!C1,'Planilha Base'!A30,0)</f>
        <v>0</v>
      </c>
      <c r="D30" s="25">
        <f ca="1">OFFSET(Manobras!D1,'Planilha Base'!A30,0)</f>
        <v>0</v>
      </c>
      <c r="E30" s="24">
        <f ca="1">OFFSET(Manobras!E1,'Planilha Base'!A30,0)</f>
        <v>0</v>
      </c>
      <c r="F30" s="25">
        <f ca="1">OFFSET(Manobras!F1,'Planilha Base'!A30,0)</f>
        <v>0</v>
      </c>
      <c r="G30" s="24">
        <f ca="1">OFFSET(Manobras!G1,'Planilha Base'!A30,0)</f>
        <v>0</v>
      </c>
      <c r="H30" s="25">
        <f ca="1">OFFSET(Manobras!H1,'Planilha Base'!A30,0)</f>
        <v>0</v>
      </c>
      <c r="I30" s="24">
        <f ca="1">OFFSET(Manobras!I1,'Planilha Base'!A30,0)</f>
        <v>0</v>
      </c>
      <c r="J30" s="25">
        <f ca="1">OFFSET(Manobras!J1,'Planilha Base'!A30,0)</f>
        <v>0</v>
      </c>
    </row>
    <row r="31" spans="1:10" x14ac:dyDescent="0.25">
      <c r="A31" s="73">
        <v>1</v>
      </c>
      <c r="B31" s="74"/>
      <c r="C31" s="24">
        <f ca="1">OFFSET(Manobras!C1,'Planilha Base'!A31,0)</f>
        <v>0</v>
      </c>
      <c r="D31" s="25">
        <f ca="1">OFFSET(Manobras!D1,'Planilha Base'!A31,0)</f>
        <v>0</v>
      </c>
      <c r="E31" s="24">
        <f ca="1">OFFSET(Manobras!E1,'Planilha Base'!A31,0)</f>
        <v>0</v>
      </c>
      <c r="F31" s="25">
        <f ca="1">OFFSET(Manobras!F1,'Planilha Base'!A31,0)</f>
        <v>0</v>
      </c>
      <c r="G31" s="24">
        <f ca="1">OFFSET(Manobras!G1,'Planilha Base'!A31,0)</f>
        <v>0</v>
      </c>
      <c r="H31" s="25">
        <f ca="1">OFFSET(Manobras!H1,'Planilha Base'!A31,0)</f>
        <v>0</v>
      </c>
      <c r="I31" s="24">
        <f ca="1">OFFSET(Manobras!I1,'Planilha Base'!A31,0)</f>
        <v>0</v>
      </c>
      <c r="J31" s="25">
        <f ca="1">OFFSET(Manobras!J1,'Planilha Base'!A31,0)</f>
        <v>0</v>
      </c>
    </row>
    <row r="32" spans="1:10" x14ac:dyDescent="0.25">
      <c r="A32" s="73">
        <v>1</v>
      </c>
      <c r="B32" s="74"/>
      <c r="C32" s="24">
        <f ca="1">OFFSET(Manobras!C1,'Planilha Base'!A32,0)</f>
        <v>0</v>
      </c>
      <c r="D32" s="25">
        <f ca="1">OFFSET(Manobras!D1,'Planilha Base'!A32,0)</f>
        <v>0</v>
      </c>
      <c r="E32" s="24">
        <f ca="1">OFFSET(Manobras!E1,'Planilha Base'!A32,0)</f>
        <v>0</v>
      </c>
      <c r="F32" s="25">
        <f ca="1">OFFSET(Manobras!F1,'Planilha Base'!A32,0)</f>
        <v>0</v>
      </c>
      <c r="G32" s="24">
        <f ca="1">OFFSET(Manobras!G1,'Planilha Base'!A32,0)</f>
        <v>0</v>
      </c>
      <c r="H32" s="25">
        <f ca="1">OFFSET(Manobras!H1,'Planilha Base'!A32,0)</f>
        <v>0</v>
      </c>
      <c r="I32" s="24">
        <f ca="1">OFFSET(Manobras!I1,'Planilha Base'!A32,0)</f>
        <v>0</v>
      </c>
      <c r="J32" s="25">
        <f ca="1">OFFSET(Manobras!J1,'Planilha Base'!A32,0)</f>
        <v>0</v>
      </c>
    </row>
    <row r="33" spans="1:10" x14ac:dyDescent="0.25">
      <c r="A33" s="73">
        <v>1</v>
      </c>
      <c r="B33" s="74"/>
      <c r="C33" s="24">
        <f ca="1">OFFSET(Manobras!C1,'Planilha Base'!A33,0)</f>
        <v>0</v>
      </c>
      <c r="D33" s="25">
        <f ca="1">OFFSET(Manobras!D1,'Planilha Base'!A33,0)</f>
        <v>0</v>
      </c>
      <c r="E33" s="24">
        <f ca="1">OFFSET(Manobras!E1,'Planilha Base'!A33,0)</f>
        <v>0</v>
      </c>
      <c r="F33" s="25">
        <f ca="1">OFFSET(Manobras!F1,'Planilha Base'!A33,0)</f>
        <v>0</v>
      </c>
      <c r="G33" s="24">
        <f ca="1">OFFSET(Manobras!G1,'Planilha Base'!A33,0)</f>
        <v>0</v>
      </c>
      <c r="H33" s="25">
        <f ca="1">OFFSET(Manobras!H1,'Planilha Base'!A33,0)</f>
        <v>0</v>
      </c>
      <c r="I33" s="24">
        <f ca="1">OFFSET(Manobras!I1,'Planilha Base'!A33,0)</f>
        <v>0</v>
      </c>
      <c r="J33" s="25">
        <f ca="1">OFFSET(Manobras!J1,'Planilha Base'!A33,0)</f>
        <v>0</v>
      </c>
    </row>
    <row r="34" spans="1:10" x14ac:dyDescent="0.25">
      <c r="A34" s="73">
        <v>1</v>
      </c>
      <c r="B34" s="74"/>
      <c r="C34" s="24">
        <f ca="1">OFFSET(Manobras!C1,'Planilha Base'!A34,0)</f>
        <v>0</v>
      </c>
      <c r="D34" s="25">
        <f ca="1">OFFSET(Manobras!D1,'Planilha Base'!A34,0)</f>
        <v>0</v>
      </c>
      <c r="E34" s="24">
        <f ca="1">OFFSET(Manobras!E1,'Planilha Base'!A34,0)</f>
        <v>0</v>
      </c>
      <c r="F34" s="25">
        <f ca="1">OFFSET(Manobras!F1,'Planilha Base'!A34,0)</f>
        <v>0</v>
      </c>
      <c r="G34" s="24">
        <f ca="1">OFFSET(Manobras!G1,'Planilha Base'!A34,0)</f>
        <v>0</v>
      </c>
      <c r="H34" s="25">
        <f ca="1">OFFSET(Manobras!H1,'Planilha Base'!A34,0)</f>
        <v>0</v>
      </c>
      <c r="I34" s="24">
        <f ca="1">OFFSET(Manobras!I1,'Planilha Base'!A34,0)</f>
        <v>0</v>
      </c>
      <c r="J34" s="25">
        <f ca="1">OFFSET(Manobras!J1,'Planilha Base'!A34,0)</f>
        <v>0</v>
      </c>
    </row>
    <row r="35" spans="1:10" x14ac:dyDescent="0.25">
      <c r="A35" s="73">
        <v>1</v>
      </c>
      <c r="B35" s="74"/>
      <c r="C35" s="24">
        <f ca="1">OFFSET(Manobras!C1,'Planilha Base'!A35,0)</f>
        <v>0</v>
      </c>
      <c r="D35" s="25">
        <f ca="1">OFFSET(Manobras!D1,'Planilha Base'!A35,0)</f>
        <v>0</v>
      </c>
      <c r="E35" s="24">
        <f ca="1">OFFSET(Manobras!E1,'Planilha Base'!A35,0)</f>
        <v>0</v>
      </c>
      <c r="F35" s="25">
        <f ca="1">OFFSET(Manobras!F1,'Planilha Base'!A35,0)</f>
        <v>0</v>
      </c>
      <c r="G35" s="24">
        <f ca="1">OFFSET(Manobras!G1,'Planilha Base'!A35,0)</f>
        <v>0</v>
      </c>
      <c r="H35" s="25">
        <f ca="1">OFFSET(Manobras!H1,'Planilha Base'!A35,0)</f>
        <v>0</v>
      </c>
      <c r="I35" s="24">
        <f ca="1">OFFSET(Manobras!I1,'Planilha Base'!A35,0)</f>
        <v>0</v>
      </c>
      <c r="J35" s="25">
        <f ca="1">OFFSET(Manobras!J1,'Planilha Base'!A35,0)</f>
        <v>0</v>
      </c>
    </row>
    <row r="36" spans="1:10" x14ac:dyDescent="0.25">
      <c r="A36" s="73">
        <v>1</v>
      </c>
      <c r="B36" s="74"/>
      <c r="C36" s="24">
        <f ca="1">OFFSET(Manobras!C1,'Planilha Base'!A36,0)</f>
        <v>0</v>
      </c>
      <c r="D36" s="25">
        <f ca="1">OFFSET(Manobras!D1,'Planilha Base'!A36,0)</f>
        <v>0</v>
      </c>
      <c r="E36" s="24">
        <f ca="1">OFFSET(Manobras!E1,'Planilha Base'!A36,0)</f>
        <v>0</v>
      </c>
      <c r="F36" s="25">
        <f ca="1">OFFSET(Manobras!F1,'Planilha Base'!A36,0)</f>
        <v>0</v>
      </c>
      <c r="G36" s="24">
        <f ca="1">OFFSET(Manobras!G1,'Planilha Base'!A36,0)</f>
        <v>0</v>
      </c>
      <c r="H36" s="25">
        <f ca="1">OFFSET(Manobras!H1,'Planilha Base'!A36,0)</f>
        <v>0</v>
      </c>
      <c r="I36" s="24">
        <f ca="1">OFFSET(Manobras!I1,'Planilha Base'!A36,0)</f>
        <v>0</v>
      </c>
      <c r="J36" s="25">
        <f ca="1">OFFSET(Manobras!J1,'Planilha Base'!A36,0)</f>
        <v>0</v>
      </c>
    </row>
    <row r="37" spans="1:10" x14ac:dyDescent="0.25">
      <c r="A37" s="73">
        <v>1</v>
      </c>
      <c r="B37" s="74"/>
      <c r="C37" s="24">
        <f ca="1">OFFSET(Manobras!C1,'Planilha Base'!A37,0)</f>
        <v>0</v>
      </c>
      <c r="D37" s="25">
        <f ca="1">OFFSET(Manobras!D1,'Planilha Base'!A37,0)</f>
        <v>0</v>
      </c>
      <c r="E37" s="24">
        <f ca="1">OFFSET(Manobras!E1,'Planilha Base'!A37,0)</f>
        <v>0</v>
      </c>
      <c r="F37" s="25">
        <f ca="1">OFFSET(Manobras!F1,'Planilha Base'!A37,0)</f>
        <v>0</v>
      </c>
      <c r="G37" s="24">
        <f ca="1">OFFSET(Manobras!G1,'Planilha Base'!A37,0)</f>
        <v>0</v>
      </c>
      <c r="H37" s="25">
        <f ca="1">OFFSET(Manobras!H1,'Planilha Base'!A37,0)</f>
        <v>0</v>
      </c>
      <c r="I37" s="24">
        <f ca="1">OFFSET(Manobras!I1,'Planilha Base'!A37,0)</f>
        <v>0</v>
      </c>
      <c r="J37" s="25">
        <f ca="1">OFFSET(Manobras!J1,'Planilha Base'!A37,0)</f>
        <v>0</v>
      </c>
    </row>
    <row r="38" spans="1:10" x14ac:dyDescent="0.25">
      <c r="A38" s="73">
        <v>1</v>
      </c>
      <c r="B38" s="74"/>
      <c r="C38" s="24">
        <f ca="1">OFFSET(Manobras!C1,'Planilha Base'!A38,0)</f>
        <v>0</v>
      </c>
      <c r="D38" s="25">
        <f ca="1">OFFSET(Manobras!D1,'Planilha Base'!A38,0)</f>
        <v>0</v>
      </c>
      <c r="E38" s="24">
        <f ca="1">OFFSET(Manobras!E1,'Planilha Base'!A38,0)</f>
        <v>0</v>
      </c>
      <c r="F38" s="25">
        <f ca="1">OFFSET(Manobras!F1,'Planilha Base'!A38,0)</f>
        <v>0</v>
      </c>
      <c r="G38" s="24">
        <f ca="1">OFFSET(Manobras!G1,'Planilha Base'!A38,0)</f>
        <v>0</v>
      </c>
      <c r="H38" s="25">
        <f ca="1">OFFSET(Manobras!H1,'Planilha Base'!A38,0)</f>
        <v>0</v>
      </c>
      <c r="I38" s="24">
        <f ca="1">OFFSET(Manobras!I1,'Planilha Base'!A38,0)</f>
        <v>0</v>
      </c>
      <c r="J38" s="25">
        <f ca="1">OFFSET(Manobras!J1,'Planilha Base'!A38,0)</f>
        <v>0</v>
      </c>
    </row>
    <row r="39" spans="1:10" x14ac:dyDescent="0.25">
      <c r="A39" s="73">
        <v>1</v>
      </c>
      <c r="B39" s="74"/>
      <c r="C39" s="24">
        <f ca="1">OFFSET(Manobras!C1,'Planilha Base'!A39,0)</f>
        <v>0</v>
      </c>
      <c r="D39" s="25">
        <f ca="1">OFFSET(Manobras!D1,'Planilha Base'!A39,0)</f>
        <v>0</v>
      </c>
      <c r="E39" s="24">
        <f ca="1">OFFSET(Manobras!E1,'Planilha Base'!A39,0)</f>
        <v>0</v>
      </c>
      <c r="F39" s="25">
        <f ca="1">OFFSET(Manobras!F1,'Planilha Base'!A39,0)</f>
        <v>0</v>
      </c>
      <c r="G39" s="24">
        <f ca="1">OFFSET(Manobras!G1,'Planilha Base'!A39,0)</f>
        <v>0</v>
      </c>
      <c r="H39" s="25">
        <f ca="1">OFFSET(Manobras!H1,'Planilha Base'!A39,0)</f>
        <v>0</v>
      </c>
      <c r="I39" s="24">
        <f ca="1">OFFSET(Manobras!I1,'Planilha Base'!A39,0)</f>
        <v>0</v>
      </c>
      <c r="J39" s="25">
        <f ca="1">OFFSET(Manobras!J1,'Planilha Base'!A39,0)</f>
        <v>0</v>
      </c>
    </row>
    <row r="40" spans="1:10" x14ac:dyDescent="0.25">
      <c r="A40" s="73">
        <v>1</v>
      </c>
      <c r="B40" s="74"/>
      <c r="C40" s="24">
        <f ca="1">OFFSET(Manobras!C1,'Planilha Base'!A40,0)</f>
        <v>0</v>
      </c>
      <c r="D40" s="25">
        <f ca="1">OFFSET(Manobras!D1,'Planilha Base'!A40,0)</f>
        <v>0</v>
      </c>
      <c r="E40" s="24">
        <f ca="1">OFFSET(Manobras!E1,'Planilha Base'!A40,0)</f>
        <v>0</v>
      </c>
      <c r="F40" s="25">
        <f ca="1">OFFSET(Manobras!F1,'Planilha Base'!A40,0)</f>
        <v>0</v>
      </c>
      <c r="G40" s="24">
        <f ca="1">OFFSET(Manobras!G1,'Planilha Base'!A40,0)</f>
        <v>0</v>
      </c>
      <c r="H40" s="25">
        <f ca="1">OFFSET(Manobras!H1,'Planilha Base'!A40,0)</f>
        <v>0</v>
      </c>
      <c r="I40" s="24">
        <f ca="1">OFFSET(Manobras!I1,'Planilha Base'!A40,0)</f>
        <v>0</v>
      </c>
      <c r="J40" s="25">
        <f ca="1">OFFSET(Manobras!J1,'Planilha Base'!A40,0)</f>
        <v>0</v>
      </c>
    </row>
    <row r="41" spans="1:10" x14ac:dyDescent="0.25">
      <c r="A41" s="73">
        <v>1</v>
      </c>
      <c r="B41" s="74"/>
      <c r="C41" s="24">
        <f ca="1">OFFSET(Manobras!C1,'Planilha Base'!A41,0)</f>
        <v>0</v>
      </c>
      <c r="D41" s="25">
        <f ca="1">OFFSET(Manobras!D1,'Planilha Base'!A41,0)</f>
        <v>0</v>
      </c>
      <c r="E41" s="24">
        <f ca="1">OFFSET(Manobras!E371,'Planilha Base'!A41,0)</f>
        <v>0</v>
      </c>
      <c r="F41" s="25">
        <f ca="1">OFFSET(Manobras!F371,'Planilha Base'!A41,0)</f>
        <v>0</v>
      </c>
      <c r="G41" s="24">
        <f ca="1">OFFSET(Manobras!G371,'Planilha Base'!A41,0)</f>
        <v>0</v>
      </c>
      <c r="H41" s="25">
        <f ca="1">OFFSET(Manobras!H1,'Planilha Base'!A41,0)</f>
        <v>0</v>
      </c>
      <c r="I41" s="24">
        <f ca="1">OFFSET(Manobras!I1,'Planilha Base'!A41,0)</f>
        <v>0</v>
      </c>
      <c r="J41" s="25">
        <f ca="1">OFFSET(Manobras!J1,'Planilha Base'!A41,0)</f>
        <v>0</v>
      </c>
    </row>
    <row r="42" spans="1:10" x14ac:dyDescent="0.25">
      <c r="A42" s="73">
        <v>1</v>
      </c>
      <c r="B42" s="77"/>
      <c r="C42" s="24">
        <f ca="1">OFFSET(Manobras!C397,'Planilha Base'!A42,0)+2</f>
        <v>3</v>
      </c>
      <c r="D42" s="25">
        <f ca="1">OFFSET(Manobras!D397,'Planilha Base'!A42,0)-1</f>
        <v>0</v>
      </c>
      <c r="E42" s="24">
        <f ca="1">OFFSET(Manobras!E371,'Planilha Base'!A42,0)</f>
        <v>0</v>
      </c>
      <c r="F42" s="25">
        <f ca="1">OFFSET(Manobras!F371,'Planilha Base'!A42,0)</f>
        <v>0</v>
      </c>
      <c r="G42" s="24">
        <f ca="1">OFFSET(Manobras!G371,'Planilha Base'!A42,0)</f>
        <v>0</v>
      </c>
      <c r="H42" s="25">
        <f ca="1">OFFSET(Manobras!H397,'Planilha Base'!A42,0)</f>
        <v>0</v>
      </c>
      <c r="I42" s="24">
        <v>0</v>
      </c>
      <c r="J42" s="25">
        <v>0</v>
      </c>
    </row>
    <row r="43" spans="1:10" x14ac:dyDescent="0.25">
      <c r="A43" s="73">
        <v>1</v>
      </c>
      <c r="B43" s="74"/>
      <c r="C43" s="24">
        <f ca="1">OFFSET(Manobras!C397,'Planilha Base'!A43,0)</f>
        <v>1</v>
      </c>
      <c r="D43" s="25">
        <f ca="1">OFFSET(Manobras!D397,'Planilha Base'!A43,0)+1</f>
        <v>2</v>
      </c>
      <c r="E43" s="24">
        <f ca="1">OFFSET(Manobras!E371,'Planilha Base'!A43,0)</f>
        <v>0</v>
      </c>
      <c r="F43" s="25">
        <f ca="1">OFFSET(Manobras!F371,'Planilha Base'!A43,0)</f>
        <v>0</v>
      </c>
      <c r="G43" s="24">
        <f ca="1">OFFSET(Manobras!G371,'Planilha Base'!A43,0)</f>
        <v>0</v>
      </c>
      <c r="H43" s="25">
        <f ca="1">OFFSET(Manobras!H397,'Planilha Base'!A43,0)</f>
        <v>0</v>
      </c>
      <c r="I43" s="24">
        <v>0</v>
      </c>
      <c r="J43" s="25">
        <v>0</v>
      </c>
    </row>
    <row r="44" spans="1:10" x14ac:dyDescent="0.25">
      <c r="A44" s="73">
        <v>1</v>
      </c>
      <c r="B44" s="74"/>
      <c r="C44" s="24">
        <f ca="1">OFFSET(Manobras!C397,'Planilha Base'!A44,0)-1</f>
        <v>0</v>
      </c>
      <c r="D44" s="25">
        <f ca="1">OFFSET(Manobras!D397,'Planilha Base'!A44,0)+3</f>
        <v>4</v>
      </c>
      <c r="E44" s="24">
        <f ca="1">OFFSET(Manobras!E371,'Planilha Base'!A44,0)</f>
        <v>0</v>
      </c>
      <c r="F44" s="25">
        <f ca="1">OFFSET(Manobras!F371,'Planilha Base'!A44,0)</f>
        <v>0</v>
      </c>
      <c r="G44" s="24">
        <f ca="1">OFFSET(Manobras!G371,'Planilha Base'!A44,0)</f>
        <v>0</v>
      </c>
      <c r="H44" s="25">
        <f ca="1">OFFSET(Manobras!H397,'Planilha Base'!A44,0)-1</f>
        <v>-1</v>
      </c>
      <c r="I44" s="24">
        <v>0</v>
      </c>
      <c r="J44" s="25">
        <v>0</v>
      </c>
    </row>
    <row r="45" spans="1:10" x14ac:dyDescent="0.25">
      <c r="A45" s="73">
        <v>1</v>
      </c>
      <c r="B45" s="74"/>
      <c r="C45" s="24">
        <f ca="1">OFFSET(Manobras!C397,'Planilha Base'!A45,0)-2</f>
        <v>-1</v>
      </c>
      <c r="D45" s="25">
        <f ca="1">OFFSET(Manobras!D397,'Planilha Base'!A45,0)+4</f>
        <v>5</v>
      </c>
      <c r="E45" s="24">
        <f ca="1">OFFSET(Manobras!E371,'Planilha Base'!A45,0)</f>
        <v>0</v>
      </c>
      <c r="F45" s="25">
        <f ca="1">OFFSET(Manobras!F371,'Planilha Base'!A45,0)</f>
        <v>0</v>
      </c>
      <c r="G45" s="24">
        <f ca="1">OFFSET(Manobras!G371,'Planilha Base'!A45,0)</f>
        <v>0</v>
      </c>
      <c r="H45" s="25">
        <f ca="1">OFFSET(Manobras!H397,'Planilha Base'!A44,0)-3</f>
        <v>-3</v>
      </c>
      <c r="I45" s="24">
        <v>0</v>
      </c>
      <c r="J45" s="25">
        <v>1</v>
      </c>
    </row>
    <row r="46" spans="1:10" ht="15.75" thickBot="1" x14ac:dyDescent="0.3">
      <c r="A46" s="75">
        <v>1</v>
      </c>
      <c r="B46" s="76"/>
      <c r="C46" s="26">
        <f ca="1">OFFSET(Manobras!C397,'Planilha Base'!A46,0)+3</f>
        <v>4</v>
      </c>
      <c r="D46" s="27">
        <f>SUM(F2,H4,0)</f>
        <v>0</v>
      </c>
      <c r="E46" s="24">
        <f ca="1">OFFSET(Manobras!E371,'Planilha Base'!A46,0)</f>
        <v>0</v>
      </c>
      <c r="F46" s="25">
        <f ca="1">OFFSET(Manobras!F371,'Planilha Base'!A46,0)</f>
        <v>0</v>
      </c>
      <c r="G46" s="24">
        <f ca="1">OFFSET(Manobras!G371,'Planilha Base'!A46,0)</f>
        <v>0</v>
      </c>
      <c r="H46" s="27" t="s">
        <v>14</v>
      </c>
      <c r="I46" s="26">
        <v>0</v>
      </c>
      <c r="J46" s="27">
        <v>0</v>
      </c>
    </row>
  </sheetData>
  <mergeCells count="42">
    <mergeCell ref="D1:G1"/>
    <mergeCell ref="A6:B6"/>
    <mergeCell ref="A7:B7"/>
    <mergeCell ref="A8:B8"/>
    <mergeCell ref="A9:B9"/>
    <mergeCell ref="A10:B10"/>
    <mergeCell ref="A11:B11"/>
    <mergeCell ref="A12:B12"/>
    <mergeCell ref="A13:B13"/>
    <mergeCell ref="A14:B14"/>
    <mergeCell ref="A26:B26"/>
    <mergeCell ref="A15:B15"/>
    <mergeCell ref="A16:B16"/>
    <mergeCell ref="A17:B17"/>
    <mergeCell ref="A18:B18"/>
    <mergeCell ref="A19:B19"/>
    <mergeCell ref="A20:B20"/>
    <mergeCell ref="A21:B21"/>
    <mergeCell ref="A22:B22"/>
    <mergeCell ref="A23:B23"/>
    <mergeCell ref="A24:B24"/>
    <mergeCell ref="A25:B25"/>
    <mergeCell ref="A38:B38"/>
    <mergeCell ref="A27:B27"/>
    <mergeCell ref="A28:B28"/>
    <mergeCell ref="A29:B29"/>
    <mergeCell ref="A30:B30"/>
    <mergeCell ref="A31:B31"/>
    <mergeCell ref="A32:B32"/>
    <mergeCell ref="A33:B33"/>
    <mergeCell ref="A34:B34"/>
    <mergeCell ref="A35:B35"/>
    <mergeCell ref="A36:B36"/>
    <mergeCell ref="A37:B37"/>
    <mergeCell ref="A45:B45"/>
    <mergeCell ref="A46:B46"/>
    <mergeCell ref="A39:B39"/>
    <mergeCell ref="A40:B40"/>
    <mergeCell ref="A41:B41"/>
    <mergeCell ref="A42:B42"/>
    <mergeCell ref="A43:B43"/>
    <mergeCell ref="A44:B44"/>
  </mergeCells>
  <pageMargins left="0.511811024" right="0.511811024" top="0.78740157499999996" bottom="0.78740157499999996" header="0.31496062000000002" footer="0.31496062000000002"/>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anchor moveWithCells="1">
                  <from>
                    <xdr:col>0</xdr:col>
                    <xdr:colOff>0</xdr:colOff>
                    <xdr:row>6</xdr:row>
                    <xdr:rowOff>0</xdr:rowOff>
                  </from>
                  <to>
                    <xdr:col>2</xdr:col>
                    <xdr:colOff>0</xdr:colOff>
                    <xdr:row>7</xdr:row>
                    <xdr:rowOff>9525</xdr:rowOff>
                  </to>
                </anchor>
              </controlPr>
            </control>
          </mc:Choice>
        </mc:AlternateContent>
        <mc:AlternateContent xmlns:mc="http://schemas.openxmlformats.org/markup-compatibility/2006">
          <mc:Choice Requires="x14">
            <control shapeId="2051" r:id="rId5" name="Drop Down 3">
              <controlPr defaultSize="0" autoLine="0" autoPict="0">
                <anchor moveWithCells="1">
                  <from>
                    <xdr:col>0</xdr:col>
                    <xdr:colOff>0</xdr:colOff>
                    <xdr:row>7</xdr:row>
                    <xdr:rowOff>0</xdr:rowOff>
                  </from>
                  <to>
                    <xdr:col>2</xdr:col>
                    <xdr:colOff>0</xdr:colOff>
                    <xdr:row>8</xdr:row>
                    <xdr:rowOff>9525</xdr:rowOff>
                  </to>
                </anchor>
              </controlPr>
            </control>
          </mc:Choice>
        </mc:AlternateContent>
        <mc:AlternateContent xmlns:mc="http://schemas.openxmlformats.org/markup-compatibility/2006">
          <mc:Choice Requires="x14">
            <control shapeId="2052" r:id="rId6" name="Drop Down 4">
              <controlPr defaultSize="0" autoLine="0" autoPict="0">
                <anchor moveWithCells="1">
                  <from>
                    <xdr:col>0</xdr:col>
                    <xdr:colOff>0</xdr:colOff>
                    <xdr:row>8</xdr:row>
                    <xdr:rowOff>0</xdr:rowOff>
                  </from>
                  <to>
                    <xdr:col>2</xdr:col>
                    <xdr:colOff>0</xdr:colOff>
                    <xdr:row>9</xdr:row>
                    <xdr:rowOff>9525</xdr:rowOff>
                  </to>
                </anchor>
              </controlPr>
            </control>
          </mc:Choice>
        </mc:AlternateContent>
        <mc:AlternateContent xmlns:mc="http://schemas.openxmlformats.org/markup-compatibility/2006">
          <mc:Choice Requires="x14">
            <control shapeId="2053" r:id="rId7" name="Drop Down 5">
              <controlPr defaultSize="0" autoLine="0" autoPict="0">
                <anchor moveWithCells="1">
                  <from>
                    <xdr:col>0</xdr:col>
                    <xdr:colOff>0</xdr:colOff>
                    <xdr:row>9</xdr:row>
                    <xdr:rowOff>0</xdr:rowOff>
                  </from>
                  <to>
                    <xdr:col>2</xdr:col>
                    <xdr:colOff>0</xdr:colOff>
                    <xdr:row>10</xdr:row>
                    <xdr:rowOff>9525</xdr:rowOff>
                  </to>
                </anchor>
              </controlPr>
            </control>
          </mc:Choice>
        </mc:AlternateContent>
        <mc:AlternateContent xmlns:mc="http://schemas.openxmlformats.org/markup-compatibility/2006">
          <mc:Choice Requires="x14">
            <control shapeId="2054" r:id="rId8" name="Drop Down 6">
              <controlPr defaultSize="0" autoLine="0" autoPict="0">
                <anchor moveWithCells="1">
                  <from>
                    <xdr:col>0</xdr:col>
                    <xdr:colOff>0</xdr:colOff>
                    <xdr:row>10</xdr:row>
                    <xdr:rowOff>0</xdr:rowOff>
                  </from>
                  <to>
                    <xdr:col>2</xdr:col>
                    <xdr:colOff>0</xdr:colOff>
                    <xdr:row>11</xdr:row>
                    <xdr:rowOff>9525</xdr:rowOff>
                  </to>
                </anchor>
              </controlPr>
            </control>
          </mc:Choice>
        </mc:AlternateContent>
        <mc:AlternateContent xmlns:mc="http://schemas.openxmlformats.org/markup-compatibility/2006">
          <mc:Choice Requires="x14">
            <control shapeId="2055" r:id="rId9" name="Drop Down 7">
              <controlPr defaultSize="0" autoLine="0" autoPict="0">
                <anchor moveWithCells="1">
                  <from>
                    <xdr:col>0</xdr:col>
                    <xdr:colOff>0</xdr:colOff>
                    <xdr:row>11</xdr:row>
                    <xdr:rowOff>0</xdr:rowOff>
                  </from>
                  <to>
                    <xdr:col>2</xdr:col>
                    <xdr:colOff>0</xdr:colOff>
                    <xdr:row>12</xdr:row>
                    <xdr:rowOff>9525</xdr:rowOff>
                  </to>
                </anchor>
              </controlPr>
            </control>
          </mc:Choice>
        </mc:AlternateContent>
        <mc:AlternateContent xmlns:mc="http://schemas.openxmlformats.org/markup-compatibility/2006">
          <mc:Choice Requires="x14">
            <control shapeId="2056" r:id="rId10" name="Drop Down 8">
              <controlPr defaultSize="0" autoLine="0" autoPict="0">
                <anchor moveWithCells="1">
                  <from>
                    <xdr:col>0</xdr:col>
                    <xdr:colOff>0</xdr:colOff>
                    <xdr:row>12</xdr:row>
                    <xdr:rowOff>0</xdr:rowOff>
                  </from>
                  <to>
                    <xdr:col>2</xdr:col>
                    <xdr:colOff>0</xdr:colOff>
                    <xdr:row>13</xdr:row>
                    <xdr:rowOff>9525</xdr:rowOff>
                  </to>
                </anchor>
              </controlPr>
            </control>
          </mc:Choice>
        </mc:AlternateContent>
        <mc:AlternateContent xmlns:mc="http://schemas.openxmlformats.org/markup-compatibility/2006">
          <mc:Choice Requires="x14">
            <control shapeId="2057" r:id="rId11" name="Drop Down 9">
              <controlPr defaultSize="0" autoLine="0" autoPict="0">
                <anchor moveWithCells="1">
                  <from>
                    <xdr:col>0</xdr:col>
                    <xdr:colOff>0</xdr:colOff>
                    <xdr:row>13</xdr:row>
                    <xdr:rowOff>0</xdr:rowOff>
                  </from>
                  <to>
                    <xdr:col>2</xdr:col>
                    <xdr:colOff>0</xdr:colOff>
                    <xdr:row>14</xdr:row>
                    <xdr:rowOff>9525</xdr:rowOff>
                  </to>
                </anchor>
              </controlPr>
            </control>
          </mc:Choice>
        </mc:AlternateContent>
        <mc:AlternateContent xmlns:mc="http://schemas.openxmlformats.org/markup-compatibility/2006">
          <mc:Choice Requires="x14">
            <control shapeId="2058" r:id="rId12" name="Drop Down 10">
              <controlPr defaultSize="0" autoLine="0" autoPict="0">
                <anchor moveWithCells="1">
                  <from>
                    <xdr:col>0</xdr:col>
                    <xdr:colOff>0</xdr:colOff>
                    <xdr:row>14</xdr:row>
                    <xdr:rowOff>0</xdr:rowOff>
                  </from>
                  <to>
                    <xdr:col>2</xdr:col>
                    <xdr:colOff>0</xdr:colOff>
                    <xdr:row>15</xdr:row>
                    <xdr:rowOff>9525</xdr:rowOff>
                  </to>
                </anchor>
              </controlPr>
            </control>
          </mc:Choice>
        </mc:AlternateContent>
        <mc:AlternateContent xmlns:mc="http://schemas.openxmlformats.org/markup-compatibility/2006">
          <mc:Choice Requires="x14">
            <control shapeId="2059" r:id="rId13" name="Drop Down 11">
              <controlPr defaultSize="0" autoLine="0" autoPict="0">
                <anchor moveWithCells="1">
                  <from>
                    <xdr:col>0</xdr:col>
                    <xdr:colOff>0</xdr:colOff>
                    <xdr:row>15</xdr:row>
                    <xdr:rowOff>0</xdr:rowOff>
                  </from>
                  <to>
                    <xdr:col>2</xdr:col>
                    <xdr:colOff>0</xdr:colOff>
                    <xdr:row>16</xdr:row>
                    <xdr:rowOff>9525</xdr:rowOff>
                  </to>
                </anchor>
              </controlPr>
            </control>
          </mc:Choice>
        </mc:AlternateContent>
        <mc:AlternateContent xmlns:mc="http://schemas.openxmlformats.org/markup-compatibility/2006">
          <mc:Choice Requires="x14">
            <control shapeId="2060" r:id="rId14" name="Drop Down 12">
              <controlPr defaultSize="0" autoLine="0" autoPict="0">
                <anchor moveWithCells="1">
                  <from>
                    <xdr:col>0</xdr:col>
                    <xdr:colOff>0</xdr:colOff>
                    <xdr:row>16</xdr:row>
                    <xdr:rowOff>0</xdr:rowOff>
                  </from>
                  <to>
                    <xdr:col>2</xdr:col>
                    <xdr:colOff>0</xdr:colOff>
                    <xdr:row>17</xdr:row>
                    <xdr:rowOff>9525</xdr:rowOff>
                  </to>
                </anchor>
              </controlPr>
            </control>
          </mc:Choice>
        </mc:AlternateContent>
        <mc:AlternateContent xmlns:mc="http://schemas.openxmlformats.org/markup-compatibility/2006">
          <mc:Choice Requires="x14">
            <control shapeId="2061" r:id="rId15" name="Drop Down 13">
              <controlPr defaultSize="0" autoLine="0" autoPict="0">
                <anchor moveWithCells="1">
                  <from>
                    <xdr:col>0</xdr:col>
                    <xdr:colOff>0</xdr:colOff>
                    <xdr:row>17</xdr:row>
                    <xdr:rowOff>0</xdr:rowOff>
                  </from>
                  <to>
                    <xdr:col>2</xdr:col>
                    <xdr:colOff>0</xdr:colOff>
                    <xdr:row>18</xdr:row>
                    <xdr:rowOff>9525</xdr:rowOff>
                  </to>
                </anchor>
              </controlPr>
            </control>
          </mc:Choice>
        </mc:AlternateContent>
        <mc:AlternateContent xmlns:mc="http://schemas.openxmlformats.org/markup-compatibility/2006">
          <mc:Choice Requires="x14">
            <control shapeId="2062" r:id="rId16" name="Drop Down 14">
              <controlPr defaultSize="0" autoLine="0" autoPict="0">
                <anchor moveWithCells="1">
                  <from>
                    <xdr:col>0</xdr:col>
                    <xdr:colOff>0</xdr:colOff>
                    <xdr:row>18</xdr:row>
                    <xdr:rowOff>0</xdr:rowOff>
                  </from>
                  <to>
                    <xdr:col>2</xdr:col>
                    <xdr:colOff>0</xdr:colOff>
                    <xdr:row>19</xdr:row>
                    <xdr:rowOff>9525</xdr:rowOff>
                  </to>
                </anchor>
              </controlPr>
            </control>
          </mc:Choice>
        </mc:AlternateContent>
        <mc:AlternateContent xmlns:mc="http://schemas.openxmlformats.org/markup-compatibility/2006">
          <mc:Choice Requires="x14">
            <control shapeId="2063" r:id="rId17" name="Drop Down 15">
              <controlPr defaultSize="0" autoLine="0" autoPict="0">
                <anchor moveWithCells="1">
                  <from>
                    <xdr:col>0</xdr:col>
                    <xdr:colOff>0</xdr:colOff>
                    <xdr:row>19</xdr:row>
                    <xdr:rowOff>0</xdr:rowOff>
                  </from>
                  <to>
                    <xdr:col>2</xdr:col>
                    <xdr:colOff>0</xdr:colOff>
                    <xdr:row>20</xdr:row>
                    <xdr:rowOff>9525</xdr:rowOff>
                  </to>
                </anchor>
              </controlPr>
            </control>
          </mc:Choice>
        </mc:AlternateContent>
        <mc:AlternateContent xmlns:mc="http://schemas.openxmlformats.org/markup-compatibility/2006">
          <mc:Choice Requires="x14">
            <control shapeId="2064" r:id="rId18" name="Drop Down 16">
              <controlPr defaultSize="0" autoLine="0" autoPict="0">
                <anchor moveWithCells="1">
                  <from>
                    <xdr:col>0</xdr:col>
                    <xdr:colOff>0</xdr:colOff>
                    <xdr:row>20</xdr:row>
                    <xdr:rowOff>0</xdr:rowOff>
                  </from>
                  <to>
                    <xdr:col>2</xdr:col>
                    <xdr:colOff>0</xdr:colOff>
                    <xdr:row>21</xdr:row>
                    <xdr:rowOff>9525</xdr:rowOff>
                  </to>
                </anchor>
              </controlPr>
            </control>
          </mc:Choice>
        </mc:AlternateContent>
        <mc:AlternateContent xmlns:mc="http://schemas.openxmlformats.org/markup-compatibility/2006">
          <mc:Choice Requires="x14">
            <control shapeId="2065" r:id="rId19" name="Drop Down 17">
              <controlPr defaultSize="0" autoLine="0" autoPict="0">
                <anchor moveWithCells="1">
                  <from>
                    <xdr:col>0</xdr:col>
                    <xdr:colOff>0</xdr:colOff>
                    <xdr:row>21</xdr:row>
                    <xdr:rowOff>0</xdr:rowOff>
                  </from>
                  <to>
                    <xdr:col>2</xdr:col>
                    <xdr:colOff>0</xdr:colOff>
                    <xdr:row>22</xdr:row>
                    <xdr:rowOff>9525</xdr:rowOff>
                  </to>
                </anchor>
              </controlPr>
            </control>
          </mc:Choice>
        </mc:AlternateContent>
        <mc:AlternateContent xmlns:mc="http://schemas.openxmlformats.org/markup-compatibility/2006">
          <mc:Choice Requires="x14">
            <control shapeId="2066" r:id="rId20" name="Drop Down 18">
              <controlPr defaultSize="0" autoLine="0" autoPict="0">
                <anchor moveWithCells="1">
                  <from>
                    <xdr:col>0</xdr:col>
                    <xdr:colOff>0</xdr:colOff>
                    <xdr:row>22</xdr:row>
                    <xdr:rowOff>0</xdr:rowOff>
                  </from>
                  <to>
                    <xdr:col>2</xdr:col>
                    <xdr:colOff>0</xdr:colOff>
                    <xdr:row>23</xdr:row>
                    <xdr:rowOff>9525</xdr:rowOff>
                  </to>
                </anchor>
              </controlPr>
            </control>
          </mc:Choice>
        </mc:AlternateContent>
        <mc:AlternateContent xmlns:mc="http://schemas.openxmlformats.org/markup-compatibility/2006">
          <mc:Choice Requires="x14">
            <control shapeId="2067" r:id="rId21" name="Drop Down 19">
              <controlPr defaultSize="0" autoLine="0" autoPict="0">
                <anchor moveWithCells="1">
                  <from>
                    <xdr:col>0</xdr:col>
                    <xdr:colOff>0</xdr:colOff>
                    <xdr:row>23</xdr:row>
                    <xdr:rowOff>0</xdr:rowOff>
                  </from>
                  <to>
                    <xdr:col>2</xdr:col>
                    <xdr:colOff>0</xdr:colOff>
                    <xdr:row>24</xdr:row>
                    <xdr:rowOff>9525</xdr:rowOff>
                  </to>
                </anchor>
              </controlPr>
            </control>
          </mc:Choice>
        </mc:AlternateContent>
        <mc:AlternateContent xmlns:mc="http://schemas.openxmlformats.org/markup-compatibility/2006">
          <mc:Choice Requires="x14">
            <control shapeId="2068" r:id="rId22" name="Drop Down 20">
              <controlPr defaultSize="0" autoLine="0" autoPict="0">
                <anchor moveWithCells="1">
                  <from>
                    <xdr:col>0</xdr:col>
                    <xdr:colOff>0</xdr:colOff>
                    <xdr:row>24</xdr:row>
                    <xdr:rowOff>0</xdr:rowOff>
                  </from>
                  <to>
                    <xdr:col>2</xdr:col>
                    <xdr:colOff>0</xdr:colOff>
                    <xdr:row>25</xdr:row>
                    <xdr:rowOff>9525</xdr:rowOff>
                  </to>
                </anchor>
              </controlPr>
            </control>
          </mc:Choice>
        </mc:AlternateContent>
        <mc:AlternateContent xmlns:mc="http://schemas.openxmlformats.org/markup-compatibility/2006">
          <mc:Choice Requires="x14">
            <control shapeId="2069" r:id="rId23" name="Drop Down 21">
              <controlPr defaultSize="0" autoLine="0" autoPict="0">
                <anchor moveWithCells="1">
                  <from>
                    <xdr:col>0</xdr:col>
                    <xdr:colOff>0</xdr:colOff>
                    <xdr:row>25</xdr:row>
                    <xdr:rowOff>0</xdr:rowOff>
                  </from>
                  <to>
                    <xdr:col>2</xdr:col>
                    <xdr:colOff>0</xdr:colOff>
                    <xdr:row>26</xdr:row>
                    <xdr:rowOff>9525</xdr:rowOff>
                  </to>
                </anchor>
              </controlPr>
            </control>
          </mc:Choice>
        </mc:AlternateContent>
        <mc:AlternateContent xmlns:mc="http://schemas.openxmlformats.org/markup-compatibility/2006">
          <mc:Choice Requires="x14">
            <control shapeId="2070" r:id="rId24" name="Drop Down 22">
              <controlPr defaultSize="0" autoLine="0" autoPict="0">
                <anchor moveWithCells="1">
                  <from>
                    <xdr:col>0</xdr:col>
                    <xdr:colOff>0</xdr:colOff>
                    <xdr:row>26</xdr:row>
                    <xdr:rowOff>0</xdr:rowOff>
                  </from>
                  <to>
                    <xdr:col>2</xdr:col>
                    <xdr:colOff>0</xdr:colOff>
                    <xdr:row>27</xdr:row>
                    <xdr:rowOff>9525</xdr:rowOff>
                  </to>
                </anchor>
              </controlPr>
            </control>
          </mc:Choice>
        </mc:AlternateContent>
        <mc:AlternateContent xmlns:mc="http://schemas.openxmlformats.org/markup-compatibility/2006">
          <mc:Choice Requires="x14">
            <control shapeId="2071" r:id="rId25" name="Drop Down 23">
              <controlPr defaultSize="0" autoLine="0" autoPict="0">
                <anchor moveWithCells="1">
                  <from>
                    <xdr:col>0</xdr:col>
                    <xdr:colOff>0</xdr:colOff>
                    <xdr:row>27</xdr:row>
                    <xdr:rowOff>0</xdr:rowOff>
                  </from>
                  <to>
                    <xdr:col>2</xdr:col>
                    <xdr:colOff>0</xdr:colOff>
                    <xdr:row>28</xdr:row>
                    <xdr:rowOff>9525</xdr:rowOff>
                  </to>
                </anchor>
              </controlPr>
            </control>
          </mc:Choice>
        </mc:AlternateContent>
        <mc:AlternateContent xmlns:mc="http://schemas.openxmlformats.org/markup-compatibility/2006">
          <mc:Choice Requires="x14">
            <control shapeId="2072" r:id="rId26" name="Drop Down 24">
              <controlPr defaultSize="0" autoLine="0" autoPict="0">
                <anchor moveWithCells="1">
                  <from>
                    <xdr:col>0</xdr:col>
                    <xdr:colOff>0</xdr:colOff>
                    <xdr:row>28</xdr:row>
                    <xdr:rowOff>0</xdr:rowOff>
                  </from>
                  <to>
                    <xdr:col>2</xdr:col>
                    <xdr:colOff>0</xdr:colOff>
                    <xdr:row>29</xdr:row>
                    <xdr:rowOff>9525</xdr:rowOff>
                  </to>
                </anchor>
              </controlPr>
            </control>
          </mc:Choice>
        </mc:AlternateContent>
        <mc:AlternateContent xmlns:mc="http://schemas.openxmlformats.org/markup-compatibility/2006">
          <mc:Choice Requires="x14">
            <control shapeId="2073" r:id="rId27" name="Drop Down 25">
              <controlPr defaultSize="0" autoLine="0" autoPict="0">
                <anchor moveWithCells="1">
                  <from>
                    <xdr:col>0</xdr:col>
                    <xdr:colOff>0</xdr:colOff>
                    <xdr:row>29</xdr:row>
                    <xdr:rowOff>0</xdr:rowOff>
                  </from>
                  <to>
                    <xdr:col>2</xdr:col>
                    <xdr:colOff>0</xdr:colOff>
                    <xdr:row>30</xdr:row>
                    <xdr:rowOff>9525</xdr:rowOff>
                  </to>
                </anchor>
              </controlPr>
            </control>
          </mc:Choice>
        </mc:AlternateContent>
        <mc:AlternateContent xmlns:mc="http://schemas.openxmlformats.org/markup-compatibility/2006">
          <mc:Choice Requires="x14">
            <control shapeId="2074" r:id="rId28" name="Drop Down 26">
              <controlPr defaultSize="0" autoLine="0" autoPict="0">
                <anchor moveWithCells="1">
                  <from>
                    <xdr:col>0</xdr:col>
                    <xdr:colOff>0</xdr:colOff>
                    <xdr:row>30</xdr:row>
                    <xdr:rowOff>0</xdr:rowOff>
                  </from>
                  <to>
                    <xdr:col>2</xdr:col>
                    <xdr:colOff>0</xdr:colOff>
                    <xdr:row>31</xdr:row>
                    <xdr:rowOff>9525</xdr:rowOff>
                  </to>
                </anchor>
              </controlPr>
            </control>
          </mc:Choice>
        </mc:AlternateContent>
        <mc:AlternateContent xmlns:mc="http://schemas.openxmlformats.org/markup-compatibility/2006">
          <mc:Choice Requires="x14">
            <control shapeId="2075" r:id="rId29" name="Drop Down 27">
              <controlPr defaultSize="0" autoLine="0" autoPict="0">
                <anchor moveWithCells="1">
                  <from>
                    <xdr:col>0</xdr:col>
                    <xdr:colOff>0</xdr:colOff>
                    <xdr:row>31</xdr:row>
                    <xdr:rowOff>0</xdr:rowOff>
                  </from>
                  <to>
                    <xdr:col>2</xdr:col>
                    <xdr:colOff>0</xdr:colOff>
                    <xdr:row>32</xdr:row>
                    <xdr:rowOff>9525</xdr:rowOff>
                  </to>
                </anchor>
              </controlPr>
            </control>
          </mc:Choice>
        </mc:AlternateContent>
        <mc:AlternateContent xmlns:mc="http://schemas.openxmlformats.org/markup-compatibility/2006">
          <mc:Choice Requires="x14">
            <control shapeId="2076" r:id="rId30" name="Drop Down 28">
              <controlPr defaultSize="0" autoLine="0" autoPict="0">
                <anchor moveWithCells="1">
                  <from>
                    <xdr:col>0</xdr:col>
                    <xdr:colOff>0</xdr:colOff>
                    <xdr:row>32</xdr:row>
                    <xdr:rowOff>0</xdr:rowOff>
                  </from>
                  <to>
                    <xdr:col>2</xdr:col>
                    <xdr:colOff>0</xdr:colOff>
                    <xdr:row>33</xdr:row>
                    <xdr:rowOff>9525</xdr:rowOff>
                  </to>
                </anchor>
              </controlPr>
            </control>
          </mc:Choice>
        </mc:AlternateContent>
        <mc:AlternateContent xmlns:mc="http://schemas.openxmlformats.org/markup-compatibility/2006">
          <mc:Choice Requires="x14">
            <control shapeId="2077" r:id="rId31" name="Drop Down 29">
              <controlPr defaultSize="0" autoLine="0" autoPict="0">
                <anchor moveWithCells="1">
                  <from>
                    <xdr:col>0</xdr:col>
                    <xdr:colOff>0</xdr:colOff>
                    <xdr:row>33</xdr:row>
                    <xdr:rowOff>0</xdr:rowOff>
                  </from>
                  <to>
                    <xdr:col>2</xdr:col>
                    <xdr:colOff>0</xdr:colOff>
                    <xdr:row>34</xdr:row>
                    <xdr:rowOff>9525</xdr:rowOff>
                  </to>
                </anchor>
              </controlPr>
            </control>
          </mc:Choice>
        </mc:AlternateContent>
        <mc:AlternateContent xmlns:mc="http://schemas.openxmlformats.org/markup-compatibility/2006">
          <mc:Choice Requires="x14">
            <control shapeId="2078" r:id="rId32" name="Drop Down 30">
              <controlPr defaultSize="0" autoLine="0" autoPict="0">
                <anchor moveWithCells="1">
                  <from>
                    <xdr:col>0</xdr:col>
                    <xdr:colOff>0</xdr:colOff>
                    <xdr:row>34</xdr:row>
                    <xdr:rowOff>0</xdr:rowOff>
                  </from>
                  <to>
                    <xdr:col>2</xdr:col>
                    <xdr:colOff>0</xdr:colOff>
                    <xdr:row>35</xdr:row>
                    <xdr:rowOff>9525</xdr:rowOff>
                  </to>
                </anchor>
              </controlPr>
            </control>
          </mc:Choice>
        </mc:AlternateContent>
        <mc:AlternateContent xmlns:mc="http://schemas.openxmlformats.org/markup-compatibility/2006">
          <mc:Choice Requires="x14">
            <control shapeId="2079" r:id="rId33" name="Drop Down 31">
              <controlPr defaultSize="0" autoLine="0" autoPict="0">
                <anchor moveWithCells="1">
                  <from>
                    <xdr:col>0</xdr:col>
                    <xdr:colOff>0</xdr:colOff>
                    <xdr:row>35</xdr:row>
                    <xdr:rowOff>0</xdr:rowOff>
                  </from>
                  <to>
                    <xdr:col>2</xdr:col>
                    <xdr:colOff>0</xdr:colOff>
                    <xdr:row>36</xdr:row>
                    <xdr:rowOff>9525</xdr:rowOff>
                  </to>
                </anchor>
              </controlPr>
            </control>
          </mc:Choice>
        </mc:AlternateContent>
        <mc:AlternateContent xmlns:mc="http://schemas.openxmlformats.org/markup-compatibility/2006">
          <mc:Choice Requires="x14">
            <control shapeId="2080" r:id="rId34" name="Drop Down 32">
              <controlPr defaultSize="0" autoLine="0" autoPict="0">
                <anchor moveWithCells="1">
                  <from>
                    <xdr:col>0</xdr:col>
                    <xdr:colOff>0</xdr:colOff>
                    <xdr:row>36</xdr:row>
                    <xdr:rowOff>0</xdr:rowOff>
                  </from>
                  <to>
                    <xdr:col>2</xdr:col>
                    <xdr:colOff>0</xdr:colOff>
                    <xdr:row>37</xdr:row>
                    <xdr:rowOff>9525</xdr:rowOff>
                  </to>
                </anchor>
              </controlPr>
            </control>
          </mc:Choice>
        </mc:AlternateContent>
        <mc:AlternateContent xmlns:mc="http://schemas.openxmlformats.org/markup-compatibility/2006">
          <mc:Choice Requires="x14">
            <control shapeId="2081" r:id="rId35" name="Drop Down 33">
              <controlPr defaultSize="0" autoLine="0" autoPict="0">
                <anchor moveWithCells="1">
                  <from>
                    <xdr:col>0</xdr:col>
                    <xdr:colOff>0</xdr:colOff>
                    <xdr:row>37</xdr:row>
                    <xdr:rowOff>0</xdr:rowOff>
                  </from>
                  <to>
                    <xdr:col>2</xdr:col>
                    <xdr:colOff>0</xdr:colOff>
                    <xdr:row>38</xdr:row>
                    <xdr:rowOff>9525</xdr:rowOff>
                  </to>
                </anchor>
              </controlPr>
            </control>
          </mc:Choice>
        </mc:AlternateContent>
        <mc:AlternateContent xmlns:mc="http://schemas.openxmlformats.org/markup-compatibility/2006">
          <mc:Choice Requires="x14">
            <control shapeId="2082" r:id="rId36" name="Drop Down 34">
              <controlPr defaultSize="0" autoLine="0" autoPict="0">
                <anchor moveWithCells="1">
                  <from>
                    <xdr:col>0</xdr:col>
                    <xdr:colOff>0</xdr:colOff>
                    <xdr:row>38</xdr:row>
                    <xdr:rowOff>0</xdr:rowOff>
                  </from>
                  <to>
                    <xdr:col>2</xdr:col>
                    <xdr:colOff>0</xdr:colOff>
                    <xdr:row>39</xdr:row>
                    <xdr:rowOff>9525</xdr:rowOff>
                  </to>
                </anchor>
              </controlPr>
            </control>
          </mc:Choice>
        </mc:AlternateContent>
        <mc:AlternateContent xmlns:mc="http://schemas.openxmlformats.org/markup-compatibility/2006">
          <mc:Choice Requires="x14">
            <control shapeId="2083" r:id="rId37" name="Drop Down 35">
              <controlPr defaultSize="0" autoLine="0" autoPict="0">
                <anchor moveWithCells="1">
                  <from>
                    <xdr:col>0</xdr:col>
                    <xdr:colOff>0</xdr:colOff>
                    <xdr:row>39</xdr:row>
                    <xdr:rowOff>0</xdr:rowOff>
                  </from>
                  <to>
                    <xdr:col>2</xdr:col>
                    <xdr:colOff>0</xdr:colOff>
                    <xdr:row>40</xdr:row>
                    <xdr:rowOff>9525</xdr:rowOff>
                  </to>
                </anchor>
              </controlPr>
            </control>
          </mc:Choice>
        </mc:AlternateContent>
        <mc:AlternateContent xmlns:mc="http://schemas.openxmlformats.org/markup-compatibility/2006">
          <mc:Choice Requires="x14">
            <control shapeId="2084" r:id="rId38" name="Drop Down 36">
              <controlPr defaultSize="0" autoLine="0" autoPict="0">
                <anchor moveWithCells="1">
                  <from>
                    <xdr:col>0</xdr:col>
                    <xdr:colOff>0</xdr:colOff>
                    <xdr:row>40</xdr:row>
                    <xdr:rowOff>0</xdr:rowOff>
                  </from>
                  <to>
                    <xdr:col>2</xdr:col>
                    <xdr:colOff>0</xdr:colOff>
                    <xdr:row>41</xdr:row>
                    <xdr:rowOff>9525</xdr:rowOff>
                  </to>
                </anchor>
              </controlPr>
            </control>
          </mc:Choice>
        </mc:AlternateContent>
        <mc:AlternateContent xmlns:mc="http://schemas.openxmlformats.org/markup-compatibility/2006">
          <mc:Choice Requires="x14">
            <control shapeId="2085" r:id="rId39" name="Drop Down 37">
              <controlPr defaultSize="0" autoLine="0" autoPict="0">
                <anchor moveWithCells="1">
                  <from>
                    <xdr:col>0</xdr:col>
                    <xdr:colOff>0</xdr:colOff>
                    <xdr:row>41</xdr:row>
                    <xdr:rowOff>9525</xdr:rowOff>
                  </from>
                  <to>
                    <xdr:col>1</xdr:col>
                    <xdr:colOff>219075</xdr:colOff>
                    <xdr:row>42</xdr:row>
                    <xdr:rowOff>19050</xdr:rowOff>
                  </to>
                </anchor>
              </controlPr>
            </control>
          </mc:Choice>
        </mc:AlternateContent>
        <mc:AlternateContent xmlns:mc="http://schemas.openxmlformats.org/markup-compatibility/2006">
          <mc:Choice Requires="x14">
            <control shapeId="2086" r:id="rId40" name="Drop Down 38">
              <controlPr defaultSize="0" autoLine="0" autoPict="0">
                <anchor moveWithCells="1">
                  <from>
                    <xdr:col>0</xdr:col>
                    <xdr:colOff>0</xdr:colOff>
                    <xdr:row>42</xdr:row>
                    <xdr:rowOff>9525</xdr:rowOff>
                  </from>
                  <to>
                    <xdr:col>1</xdr:col>
                    <xdr:colOff>219075</xdr:colOff>
                    <xdr:row>43</xdr:row>
                    <xdr:rowOff>19050</xdr:rowOff>
                  </to>
                </anchor>
              </controlPr>
            </control>
          </mc:Choice>
        </mc:AlternateContent>
        <mc:AlternateContent xmlns:mc="http://schemas.openxmlformats.org/markup-compatibility/2006">
          <mc:Choice Requires="x14">
            <control shapeId="2087" r:id="rId41" name="Drop Down 39">
              <controlPr defaultSize="0" autoLine="0" autoPict="0">
                <anchor moveWithCells="1">
                  <from>
                    <xdr:col>0</xdr:col>
                    <xdr:colOff>0</xdr:colOff>
                    <xdr:row>43</xdr:row>
                    <xdr:rowOff>19050</xdr:rowOff>
                  </from>
                  <to>
                    <xdr:col>1</xdr:col>
                    <xdr:colOff>219075</xdr:colOff>
                    <xdr:row>44</xdr:row>
                    <xdr:rowOff>28575</xdr:rowOff>
                  </to>
                </anchor>
              </controlPr>
            </control>
          </mc:Choice>
        </mc:AlternateContent>
        <mc:AlternateContent xmlns:mc="http://schemas.openxmlformats.org/markup-compatibility/2006">
          <mc:Choice Requires="x14">
            <control shapeId="2088" r:id="rId42" name="Drop Down 40">
              <controlPr defaultSize="0" autoLine="0" autoPict="0">
                <anchor moveWithCells="1">
                  <from>
                    <xdr:col>0</xdr:col>
                    <xdr:colOff>0</xdr:colOff>
                    <xdr:row>44</xdr:row>
                    <xdr:rowOff>9525</xdr:rowOff>
                  </from>
                  <to>
                    <xdr:col>1</xdr:col>
                    <xdr:colOff>219075</xdr:colOff>
                    <xdr:row>45</xdr:row>
                    <xdr:rowOff>28575</xdr:rowOff>
                  </to>
                </anchor>
              </controlPr>
            </control>
          </mc:Choice>
        </mc:AlternateContent>
        <mc:AlternateContent xmlns:mc="http://schemas.openxmlformats.org/markup-compatibility/2006">
          <mc:Choice Requires="x14">
            <control shapeId="2089" r:id="rId43" name="Drop Down 41">
              <controlPr defaultSize="0" autoLine="0" autoPict="0">
                <anchor moveWithCells="1">
                  <from>
                    <xdr:col>0</xdr:col>
                    <xdr:colOff>0</xdr:colOff>
                    <xdr:row>45</xdr:row>
                    <xdr:rowOff>9525</xdr:rowOff>
                  </from>
                  <to>
                    <xdr:col>1</xdr:col>
                    <xdr:colOff>219075</xdr:colOff>
                    <xdr:row>46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4"/>
  <dimension ref="A1:J49"/>
  <sheetViews>
    <sheetView showZeros="0" view="pageLayout" topLeftCell="B1" workbookViewId="0">
      <selection activeCell="D48" sqref="D48"/>
    </sheetView>
  </sheetViews>
  <sheetFormatPr defaultRowHeight="15" x14ac:dyDescent="0.25"/>
  <cols>
    <col min="1" max="1" width="11.42578125" customWidth="1"/>
    <col min="2" max="2" width="6.28515625" customWidth="1"/>
    <col min="8" max="10" width="9" customWidth="1"/>
  </cols>
  <sheetData>
    <row r="1" spans="1:10" x14ac:dyDescent="0.25">
      <c r="A1" s="84" t="s">
        <v>223</v>
      </c>
      <c r="B1" s="84"/>
      <c r="C1" s="49" t="s">
        <v>10</v>
      </c>
      <c r="D1" s="49" t="s">
        <v>11</v>
      </c>
      <c r="E1" s="49" t="s">
        <v>552</v>
      </c>
      <c r="F1" s="49" t="s">
        <v>553</v>
      </c>
      <c r="G1" s="49" t="s">
        <v>554</v>
      </c>
      <c r="H1" s="49" t="s">
        <v>12</v>
      </c>
      <c r="I1" s="49" t="s">
        <v>36</v>
      </c>
      <c r="J1" s="49" t="s">
        <v>212</v>
      </c>
    </row>
    <row r="2" spans="1:10" x14ac:dyDescent="0.25">
      <c r="A2" s="83" t="str">
        <f ca="1">OFFSET(Manobras!A383,'Planilha Base'!A7,0)</f>
        <v>Jab</v>
      </c>
      <c r="B2" s="83"/>
      <c r="C2" s="50">
        <f ca="1">OFFSET(Manobras!C383,'Planilha Base'!A7,0)</f>
        <v>2</v>
      </c>
      <c r="D2" s="50">
        <f ca="1">OFFSET(Manobras!D383,'Planilha Base'!A7,0)</f>
        <v>-1</v>
      </c>
      <c r="E2" s="50">
        <v>0</v>
      </c>
      <c r="F2" s="50">
        <v>0</v>
      </c>
      <c r="G2" s="50">
        <v>0</v>
      </c>
      <c r="H2" s="50">
        <f ca="1">OFFSET(Manobras!H383,'Planilha Base'!A7,0)</f>
        <v>0</v>
      </c>
      <c r="I2" s="50">
        <v>0</v>
      </c>
      <c r="J2" s="50">
        <v>0</v>
      </c>
    </row>
    <row r="3" spans="1:10" x14ac:dyDescent="0.25">
      <c r="A3" s="83" t="str">
        <f ca="1">OFFSET(Manobras!A384,'Planilha Base'!A7,0)</f>
        <v>Strong</v>
      </c>
      <c r="B3" s="83"/>
      <c r="C3" s="50">
        <f ca="1">OFFSET(Manobras!C383,'Planilha Base'!A8,0)</f>
        <v>0</v>
      </c>
      <c r="D3" s="50">
        <f ca="1">OFFSET(Manobras!D383,'Planilha Base'!A8,0)</f>
        <v>1</v>
      </c>
      <c r="E3" s="50">
        <v>0</v>
      </c>
      <c r="F3" s="50">
        <v>0</v>
      </c>
      <c r="G3" s="50">
        <v>0</v>
      </c>
      <c r="H3" s="50">
        <f ca="1">OFFSET(Manobras!H383,'Planilha Base'!A8,0)</f>
        <v>0</v>
      </c>
      <c r="I3" s="50">
        <v>0</v>
      </c>
      <c r="J3" s="50">
        <v>0</v>
      </c>
    </row>
    <row r="4" spans="1:10" x14ac:dyDescent="0.25">
      <c r="A4" s="83" t="str">
        <f ca="1">OFFSET(Manobras!A385,'Planilha Base'!A7,0)</f>
        <v>Fierce</v>
      </c>
      <c r="B4" s="83"/>
      <c r="C4" s="50">
        <f ca="1">OFFSET(Manobras!C383,'Planilha Base'!A9,0)</f>
        <v>-1</v>
      </c>
      <c r="D4" s="50">
        <f ca="1">OFFSET(Manobras!D383,'Planilha Base'!A9,0)</f>
        <v>3</v>
      </c>
      <c r="E4" s="50">
        <v>0</v>
      </c>
      <c r="F4" s="50">
        <v>0</v>
      </c>
      <c r="G4" s="50">
        <v>0</v>
      </c>
      <c r="H4" s="50">
        <f ca="1">OFFSET(Manobras!H383,'Planilha Base'!A9,0)</f>
        <v>-1</v>
      </c>
      <c r="I4" s="50">
        <v>0</v>
      </c>
      <c r="J4" s="50">
        <v>0</v>
      </c>
    </row>
    <row r="5" spans="1:10" x14ac:dyDescent="0.25">
      <c r="A5" s="83" t="str">
        <f ca="1">OFFSET(Manobras!A386,'Planilha Base'!A7,0)</f>
        <v>Short</v>
      </c>
      <c r="B5" s="83"/>
      <c r="C5" s="50">
        <f ca="1">OFFSET(Manobras!C383,'Planilha Base'!A10,0)</f>
        <v>1</v>
      </c>
      <c r="D5" s="50">
        <f ca="1">OFFSET(Manobras!D383,'Planilha Base'!A10,0)</f>
        <v>0</v>
      </c>
      <c r="E5" s="50">
        <v>0</v>
      </c>
      <c r="F5" s="50">
        <v>0</v>
      </c>
      <c r="G5" s="50">
        <v>0</v>
      </c>
      <c r="H5" s="50">
        <f ca="1">OFFSET(Manobras!H383,'Planilha Base'!A10,0)</f>
        <v>0</v>
      </c>
      <c r="I5" s="50">
        <v>0</v>
      </c>
      <c r="J5" s="50">
        <v>0</v>
      </c>
    </row>
    <row r="6" spans="1:10" x14ac:dyDescent="0.25">
      <c r="A6" s="83" t="str">
        <f ca="1">OFFSET(Manobras!A387,'Planilha Base'!A7,0)</f>
        <v>Forward</v>
      </c>
      <c r="B6" s="83"/>
      <c r="C6" s="50">
        <f ca="1">OFFSET(Manobras!C383,'Planilha Base'!A11,0)</f>
        <v>0</v>
      </c>
      <c r="D6" s="50">
        <f ca="1">OFFSET(Manobras!D383,'Planilha Base'!A11,0)</f>
        <v>2</v>
      </c>
      <c r="E6" s="50">
        <v>0</v>
      </c>
      <c r="F6" s="50">
        <v>0</v>
      </c>
      <c r="G6" s="50">
        <v>0</v>
      </c>
      <c r="H6" s="50">
        <f ca="1">OFFSET(Manobras!H383,'Planilha Base'!A11,0)</f>
        <v>-1</v>
      </c>
      <c r="I6" s="50">
        <v>0</v>
      </c>
      <c r="J6" s="50">
        <v>0</v>
      </c>
    </row>
    <row r="7" spans="1:10" x14ac:dyDescent="0.25">
      <c r="A7" s="83" t="str">
        <f ca="1">OFFSET(Manobras!A388,'Planilha Base'!A7,0)</f>
        <v>Roundhouse</v>
      </c>
      <c r="B7" s="83"/>
      <c r="C7" s="50">
        <f ca="1">OFFSET(Manobras!C383,'Planilha Base'!A12,0)</f>
        <v>-2</v>
      </c>
      <c r="D7" s="50">
        <f ca="1">OFFSET(Manobras!D383,'Planilha Base'!A12,0)</f>
        <v>4</v>
      </c>
      <c r="E7" s="50">
        <v>0</v>
      </c>
      <c r="F7" s="50">
        <v>0</v>
      </c>
      <c r="G7" s="50">
        <v>0</v>
      </c>
      <c r="H7" s="50">
        <f ca="1">OFFSET(Manobras!H383,'Planilha Base'!A12,0)</f>
        <v>-1</v>
      </c>
      <c r="I7" s="50">
        <v>0</v>
      </c>
      <c r="J7" s="50">
        <v>0</v>
      </c>
    </row>
    <row r="8" spans="1:10" x14ac:dyDescent="0.25">
      <c r="A8" s="83" t="str">
        <f ca="1">OFFSET(Manobras!A389,'Planilha Base'!A7,0)</f>
        <v>Apresamento</v>
      </c>
      <c r="B8" s="83"/>
      <c r="C8" s="50">
        <f ca="1">OFFSET(Manobras!C383,'Planilha Base'!A13,0)</f>
        <v>0</v>
      </c>
      <c r="D8" s="50">
        <f ca="1">OFFSET(Manobras!D383,'Planilha Base'!A13,0)</f>
        <v>0</v>
      </c>
      <c r="E8" s="50">
        <v>0</v>
      </c>
      <c r="F8" s="50">
        <v>0</v>
      </c>
      <c r="G8" s="50">
        <v>0</v>
      </c>
      <c r="H8" s="50" t="str">
        <f ca="1">OFFSET(Manobras!H383,'Planilha Base'!A13,0)</f>
        <v>Um</v>
      </c>
      <c r="I8" s="50">
        <v>0</v>
      </c>
      <c r="J8" s="50">
        <v>0</v>
      </c>
    </row>
    <row r="9" spans="1:10" x14ac:dyDescent="0.25">
      <c r="A9" s="83" t="str">
        <f ca="1">OFFSET(Manobras!A390,'Planilha Base'!A7,0)</f>
        <v>Bloqueio</v>
      </c>
      <c r="B9" s="83"/>
      <c r="C9" s="50">
        <f ca="1">OFFSET(Manobras!C383,'Planilha Base'!A14,0)</f>
        <v>4</v>
      </c>
      <c r="D9" s="50" t="str">
        <f ca="1">OFFSET(Manobras!D383,'Planilha Base'!A14,0)</f>
        <v>Nenhum</v>
      </c>
      <c r="E9" s="50">
        <v>0</v>
      </c>
      <c r="F9" s="50">
        <v>0</v>
      </c>
      <c r="G9" s="50">
        <v>0</v>
      </c>
      <c r="H9" s="50" t="str">
        <f ca="1">OFFSET(Manobras!H383,'Planilha Base'!A14,0)</f>
        <v>Nenhum</v>
      </c>
      <c r="I9" s="50">
        <v>0</v>
      </c>
      <c r="J9" s="50">
        <v>0</v>
      </c>
    </row>
    <row r="10" spans="1:10" x14ac:dyDescent="0.25">
      <c r="A10" s="83" t="str">
        <f ca="1">OFFSET(Manobras!A391,'Planilha Base'!A7,0)</f>
        <v>Movimento</v>
      </c>
      <c r="B10" s="83"/>
      <c r="C10" s="50">
        <f ca="1">OFFSET(Manobras!C383,'Planilha Base'!A15,0)</f>
        <v>3</v>
      </c>
      <c r="D10" s="50" t="str">
        <f ca="1">OFFSET(Manobras!D383,'Planilha Base'!A15,0)</f>
        <v>Nenhum</v>
      </c>
      <c r="E10" s="50">
        <v>0</v>
      </c>
      <c r="F10" s="50">
        <v>0</v>
      </c>
      <c r="G10" s="50">
        <v>0</v>
      </c>
      <c r="H10" s="50">
        <f ca="1">OFFSET(Manobras!H383,'Planilha Base'!A15,0)</f>
        <v>3</v>
      </c>
      <c r="I10" s="50">
        <v>0</v>
      </c>
      <c r="J10" s="50">
        <v>0</v>
      </c>
    </row>
    <row r="11" spans="1:10" x14ac:dyDescent="0.25">
      <c r="A11" s="83">
        <f ca="1">OFFSET(Manobras!BJ1,'Planilha Base'!A16,0)</f>
        <v>0</v>
      </c>
      <c r="B11" s="85"/>
      <c r="C11" s="50">
        <f ca="1">OFFSET(Manobras!C1,'Planilha Base'!A16,0)</f>
        <v>0</v>
      </c>
      <c r="D11" s="50">
        <f ca="1">OFFSET(Manobras!D1,'Planilha Base'!A16,0)</f>
        <v>0</v>
      </c>
      <c r="E11" s="50">
        <f ca="1">OFFSET(Manobras!E1,'Planilha Base'!A16,0)</f>
        <v>0</v>
      </c>
      <c r="F11" s="50">
        <f ca="1">OFFSET(Manobras!F1,'Planilha Base'!A16,0)</f>
        <v>0</v>
      </c>
      <c r="G11" s="50">
        <f ca="1">OFFSET(Manobras!G1,'Planilha Base'!A16,0)</f>
        <v>0</v>
      </c>
      <c r="H11" s="50">
        <f ca="1">OFFSET(Manobras!H1,'Planilha Base'!A16,0)</f>
        <v>0</v>
      </c>
      <c r="I11" s="50">
        <f ca="1">OFFSET(Manobras!I1,'Planilha Base'!A16,0)</f>
        <v>0</v>
      </c>
      <c r="J11" s="50">
        <f ca="1">OFFSET(Manobras!J1,'Planilha Base'!A16,0)</f>
        <v>0</v>
      </c>
    </row>
    <row r="12" spans="1:10" ht="15" customHeight="1" x14ac:dyDescent="0.25">
      <c r="A12" s="83">
        <f ca="1">OFFSET(Manobras!BJ1,'Planilha Base'!A17,0)</f>
        <v>0</v>
      </c>
      <c r="B12" s="83"/>
      <c r="C12" s="50">
        <f ca="1">OFFSET(Manobras!C1,'Planilha Base'!A17,0)</f>
        <v>0</v>
      </c>
      <c r="D12" s="50">
        <f ca="1">OFFSET(Manobras!D1,'Planilha Base'!A17,0)</f>
        <v>0</v>
      </c>
      <c r="E12" s="50">
        <f ca="1">OFFSET(Manobras!E1,'Planilha Base'!A17,0)</f>
        <v>0</v>
      </c>
      <c r="F12" s="50">
        <f ca="1">OFFSET(Manobras!F1,'Planilha Base'!A17,0)</f>
        <v>0</v>
      </c>
      <c r="G12" s="50">
        <f ca="1">OFFSET(Manobras!G1,'Planilha Base'!A17,0)</f>
        <v>0</v>
      </c>
      <c r="H12" s="50">
        <f ca="1">OFFSET(Manobras!H1,'Planilha Base'!A17,0)</f>
        <v>0</v>
      </c>
      <c r="I12" s="50">
        <f ca="1">OFFSET(Manobras!I1,'Planilha Base'!A17,0)</f>
        <v>0</v>
      </c>
      <c r="J12" s="50">
        <f ca="1">OFFSET(Manobras!J1,'Planilha Base'!A17,0)</f>
        <v>0</v>
      </c>
    </row>
    <row r="13" spans="1:10" x14ac:dyDescent="0.25">
      <c r="A13" s="83">
        <f ca="1">OFFSET(Manobras!BJ1,'Planilha Base'!A18,0)</f>
        <v>0</v>
      </c>
      <c r="B13" s="83"/>
      <c r="C13" s="50">
        <f ca="1">OFFSET(Manobras!C1,'Planilha Base'!A18,0)</f>
        <v>0</v>
      </c>
      <c r="D13" s="50">
        <f ca="1">OFFSET(Manobras!D1,'Planilha Base'!A18,0)</f>
        <v>0</v>
      </c>
      <c r="E13" s="50">
        <f ca="1">OFFSET(Manobras!E1,'Planilha Base'!A18,0)</f>
        <v>0</v>
      </c>
      <c r="F13" s="50">
        <f ca="1">OFFSET(Manobras!F1,'Planilha Base'!A18,0)</f>
        <v>0</v>
      </c>
      <c r="G13" s="50">
        <f ca="1">OFFSET(Manobras!G1,'Planilha Base'!A18,0)</f>
        <v>0</v>
      </c>
      <c r="H13" s="50">
        <f ca="1">OFFSET(Manobras!H1,'Planilha Base'!A18,0)</f>
        <v>0</v>
      </c>
      <c r="I13" s="50">
        <f ca="1">OFFSET(Manobras!I1,'Planilha Base'!A18,0)</f>
        <v>0</v>
      </c>
      <c r="J13" s="50">
        <f ca="1">OFFSET(Manobras!J1,'Planilha Base'!A18,0)</f>
        <v>0</v>
      </c>
    </row>
    <row r="14" spans="1:10" x14ac:dyDescent="0.25">
      <c r="A14" s="83">
        <f ca="1">OFFSET(Manobras!BJ1,'Planilha Base'!A19,0)</f>
        <v>0</v>
      </c>
      <c r="B14" s="83"/>
      <c r="C14" s="50">
        <f ca="1">OFFSET(Manobras!C1,'Planilha Base'!A19,0)</f>
        <v>0</v>
      </c>
      <c r="D14" s="50">
        <f ca="1">OFFSET(Manobras!D1,'Planilha Base'!A19,0)</f>
        <v>0</v>
      </c>
      <c r="E14" s="50">
        <f ca="1">OFFSET(Manobras!E1,'Planilha Base'!A19,0)</f>
        <v>0</v>
      </c>
      <c r="F14" s="50">
        <f ca="1">OFFSET(Manobras!F1,'Planilha Base'!A19,0)</f>
        <v>0</v>
      </c>
      <c r="G14" s="50">
        <f ca="1">OFFSET(Manobras!G1,'Planilha Base'!A19,0)</f>
        <v>0</v>
      </c>
      <c r="H14" s="50">
        <f ca="1">OFFSET(Manobras!H1,'Planilha Base'!A19,0)</f>
        <v>0</v>
      </c>
      <c r="I14" s="50">
        <f ca="1">OFFSET(Manobras!I1,'Planilha Base'!A19,0)</f>
        <v>0</v>
      </c>
      <c r="J14" s="50">
        <f ca="1">OFFSET(Manobras!J1,'Planilha Base'!A19,0)</f>
        <v>0</v>
      </c>
    </row>
    <row r="15" spans="1:10" x14ac:dyDescent="0.25">
      <c r="A15" s="83">
        <f ca="1">OFFSET(Manobras!BJ1,'Planilha Base'!A20,0)</f>
        <v>0</v>
      </c>
      <c r="B15" s="83"/>
      <c r="C15" s="50">
        <f ca="1">OFFSET(Manobras!C1,'Planilha Base'!A20,0)</f>
        <v>0</v>
      </c>
      <c r="D15" s="50">
        <f ca="1">OFFSET(Manobras!D1,'Planilha Base'!A20,0)</f>
        <v>0</v>
      </c>
      <c r="E15" s="50">
        <f ca="1">OFFSET(Manobras!E1,'Planilha Base'!A20,0)</f>
        <v>0</v>
      </c>
      <c r="F15" s="50">
        <f ca="1">OFFSET(Manobras!F1,'Planilha Base'!A20,0)</f>
        <v>0</v>
      </c>
      <c r="G15" s="50">
        <f ca="1">OFFSET(Manobras!G1,'Planilha Base'!A20,0)</f>
        <v>0</v>
      </c>
      <c r="H15" s="50">
        <f ca="1">OFFSET(Manobras!H1,'Planilha Base'!A20,0)</f>
        <v>0</v>
      </c>
      <c r="I15" s="50">
        <f ca="1">OFFSET(Manobras!I1,'Planilha Base'!A20,0)</f>
        <v>0</v>
      </c>
      <c r="J15" s="50">
        <f ca="1">OFFSET(Manobras!J1,'Planilha Base'!A20,0)</f>
        <v>0</v>
      </c>
    </row>
    <row r="16" spans="1:10" x14ac:dyDescent="0.25">
      <c r="A16" s="83">
        <f ca="1">OFFSET(Manobras!BJ1,'Planilha Base'!A21,0)</f>
        <v>0</v>
      </c>
      <c r="B16" s="83"/>
      <c r="C16" s="50">
        <f ca="1">OFFSET(Manobras!C1,'Planilha Base'!A21,0)</f>
        <v>0</v>
      </c>
      <c r="D16" s="50">
        <f ca="1">OFFSET(Manobras!D1,'Planilha Base'!A21,0)</f>
        <v>0</v>
      </c>
      <c r="E16" s="50">
        <f ca="1">OFFSET(Manobras!E1,'Planilha Base'!A21,0)</f>
        <v>0</v>
      </c>
      <c r="F16" s="50">
        <f ca="1">OFFSET(Manobras!F1,'Planilha Base'!A21,0)</f>
        <v>0</v>
      </c>
      <c r="G16" s="50">
        <f ca="1">OFFSET(Manobras!G1,'Planilha Base'!A21,0)</f>
        <v>0</v>
      </c>
      <c r="H16" s="50">
        <f ca="1">OFFSET(Manobras!H1,'Planilha Base'!A21,0)</f>
        <v>0</v>
      </c>
      <c r="I16" s="50">
        <f ca="1">OFFSET(Manobras!I1,'Planilha Base'!A21,0)</f>
        <v>0</v>
      </c>
      <c r="J16" s="50">
        <f ca="1">OFFSET(Manobras!J1,'Planilha Base'!A21,0)</f>
        <v>0</v>
      </c>
    </row>
    <row r="17" spans="1:10" x14ac:dyDescent="0.25">
      <c r="A17" s="83">
        <f ca="1">OFFSET(Manobras!BJ1,'Planilha Base'!A22,0)</f>
        <v>0</v>
      </c>
      <c r="B17" s="83"/>
      <c r="C17" s="50">
        <f ca="1">OFFSET(Manobras!C1,'Planilha Base'!A22,0)</f>
        <v>0</v>
      </c>
      <c r="D17" s="50">
        <f ca="1">OFFSET(Manobras!D1,'Planilha Base'!A22,0)</f>
        <v>0</v>
      </c>
      <c r="E17" s="50">
        <f ca="1">OFFSET(Manobras!E1,'Planilha Base'!A22,0)</f>
        <v>0</v>
      </c>
      <c r="F17" s="50">
        <f ca="1">OFFSET(Manobras!F1,'Planilha Base'!A22,0)</f>
        <v>0</v>
      </c>
      <c r="G17" s="50">
        <f ca="1">OFFSET(Manobras!G1,'Planilha Base'!A22,0)</f>
        <v>0</v>
      </c>
      <c r="H17" s="50">
        <f ca="1">OFFSET(Manobras!H1,'Planilha Base'!A22,0)</f>
        <v>0</v>
      </c>
      <c r="I17" s="50">
        <f ca="1">OFFSET(Manobras!I1,'Planilha Base'!A22,0)</f>
        <v>0</v>
      </c>
      <c r="J17" s="50">
        <f ca="1">OFFSET(Manobras!J1,'Planilha Base'!A22,0)</f>
        <v>0</v>
      </c>
    </row>
    <row r="18" spans="1:10" x14ac:dyDescent="0.25">
      <c r="A18" s="83">
        <f ca="1">OFFSET(Manobras!BJ1,'Planilha Base'!A23,0)</f>
        <v>0</v>
      </c>
      <c r="B18" s="83"/>
      <c r="C18" s="50">
        <f ca="1">OFFSET(Manobras!C1,'Planilha Base'!A23,0)</f>
        <v>0</v>
      </c>
      <c r="D18" s="50">
        <f ca="1">OFFSET(Manobras!D1,'Planilha Base'!A23,0)</f>
        <v>0</v>
      </c>
      <c r="E18" s="50">
        <f ca="1">OFFSET(Manobras!E1,'Planilha Base'!A23,0)</f>
        <v>0</v>
      </c>
      <c r="F18" s="50">
        <f ca="1">OFFSET(Manobras!F1,'Planilha Base'!A23,0)</f>
        <v>0</v>
      </c>
      <c r="G18" s="50">
        <f ca="1">OFFSET(Manobras!G1,'Planilha Base'!A23,0)</f>
        <v>0</v>
      </c>
      <c r="H18" s="50">
        <f ca="1">OFFSET(Manobras!H1,'Planilha Base'!A23,0)</f>
        <v>0</v>
      </c>
      <c r="I18" s="50">
        <f ca="1">OFFSET(Manobras!I1,'Planilha Base'!A23,0)</f>
        <v>0</v>
      </c>
      <c r="J18" s="50">
        <f ca="1">OFFSET(Manobras!J1,'Planilha Base'!A23,0)</f>
        <v>0</v>
      </c>
    </row>
    <row r="19" spans="1:10" x14ac:dyDescent="0.25">
      <c r="A19" s="83">
        <f ca="1">OFFSET(Manobras!BJ1,'Planilha Base'!A24,0)</f>
        <v>0</v>
      </c>
      <c r="B19" s="83"/>
      <c r="C19" s="50">
        <f ca="1">OFFSET(Manobras!C1,'Planilha Base'!A24,0)</f>
        <v>0</v>
      </c>
      <c r="D19" s="50">
        <f ca="1">OFFSET(Manobras!D1,'Planilha Base'!A24,0)</f>
        <v>0</v>
      </c>
      <c r="E19" s="50">
        <f ca="1">OFFSET(Manobras!E1,'Planilha Base'!A24,0)</f>
        <v>0</v>
      </c>
      <c r="F19" s="50">
        <f ca="1">OFFSET(Manobras!F1,'Planilha Base'!A24,0)</f>
        <v>0</v>
      </c>
      <c r="G19" s="50">
        <f ca="1">OFFSET(Manobras!G1,'Planilha Base'!A24,0)</f>
        <v>0</v>
      </c>
      <c r="H19" s="50">
        <f ca="1">OFFSET(Manobras!H1,'Planilha Base'!A24,0)</f>
        <v>0</v>
      </c>
      <c r="I19" s="50">
        <f ca="1">OFFSET(Manobras!I1,'Planilha Base'!A24,0)</f>
        <v>0</v>
      </c>
      <c r="J19" s="50">
        <f ca="1">OFFSET(Manobras!J1,'Planilha Base'!A24,0)</f>
        <v>0</v>
      </c>
    </row>
    <row r="20" spans="1:10" x14ac:dyDescent="0.25">
      <c r="A20" s="83">
        <f ca="1">OFFSET(Manobras!BJ1,'Planilha Base'!A25,0)</f>
        <v>0</v>
      </c>
      <c r="B20" s="83"/>
      <c r="C20" s="50">
        <f ca="1">OFFSET(Manobras!C1,'Planilha Base'!A25,0)</f>
        <v>0</v>
      </c>
      <c r="D20" s="50">
        <f ca="1">OFFSET(Manobras!D1,'Planilha Base'!A25,0)</f>
        <v>0</v>
      </c>
      <c r="E20" s="50">
        <f ca="1">OFFSET(Manobras!E1,'Planilha Base'!A25,0)</f>
        <v>0</v>
      </c>
      <c r="F20" s="50">
        <f ca="1">OFFSET(Manobras!F1,'Planilha Base'!A25,0)</f>
        <v>0</v>
      </c>
      <c r="G20" s="50">
        <f ca="1">OFFSET(Manobras!G1,'Planilha Base'!A25,0)</f>
        <v>0</v>
      </c>
      <c r="H20" s="50">
        <f ca="1">OFFSET(Manobras!H1,'Planilha Base'!A25,0)</f>
        <v>0</v>
      </c>
      <c r="I20" s="50">
        <f ca="1">OFFSET(Manobras!I1,'Planilha Base'!A25,0)</f>
        <v>0</v>
      </c>
      <c r="J20" s="50">
        <f ca="1">OFFSET(Manobras!J1,'Planilha Base'!A25,0)</f>
        <v>0</v>
      </c>
    </row>
    <row r="21" spans="1:10" x14ac:dyDescent="0.25">
      <c r="A21" s="83">
        <f ca="1">OFFSET(Manobras!BJ1,'Planilha Base'!A26,0)</f>
        <v>0</v>
      </c>
      <c r="B21" s="83"/>
      <c r="C21" s="50">
        <f ca="1">OFFSET(Manobras!C1,'Planilha Base'!A26,0)</f>
        <v>0</v>
      </c>
      <c r="D21" s="50">
        <f ca="1">OFFSET(Manobras!D1,'Planilha Base'!A26,0)</f>
        <v>0</v>
      </c>
      <c r="E21" s="50">
        <f ca="1">OFFSET(Manobras!E1,'Planilha Base'!A26,0)</f>
        <v>0</v>
      </c>
      <c r="F21" s="50">
        <f ca="1">OFFSET(Manobras!F1,'Planilha Base'!A26,0)</f>
        <v>0</v>
      </c>
      <c r="G21" s="50">
        <f ca="1">OFFSET(Manobras!G1,'Planilha Base'!A26,0)</f>
        <v>0</v>
      </c>
      <c r="H21" s="50">
        <f ca="1">OFFSET(Manobras!H1,'Planilha Base'!A26,0)</f>
        <v>0</v>
      </c>
      <c r="I21" s="50">
        <f ca="1">OFFSET(Manobras!I1,'Planilha Base'!A26,0)</f>
        <v>0</v>
      </c>
      <c r="J21" s="50">
        <f ca="1">OFFSET(Manobras!J1,'Planilha Base'!A26,0)</f>
        <v>0</v>
      </c>
    </row>
    <row r="22" spans="1:10" x14ac:dyDescent="0.25">
      <c r="A22" s="83">
        <f ca="1">OFFSET(Manobras!BJ1,'Planilha Base'!A27,0)</f>
        <v>0</v>
      </c>
      <c r="B22" s="85"/>
      <c r="C22" s="50">
        <f ca="1">OFFSET(Manobras!C1,'Planilha Base'!A27,0)</f>
        <v>0</v>
      </c>
      <c r="D22" s="50">
        <f ca="1">OFFSET(Manobras!D1,'Planilha Base'!A27,0)</f>
        <v>0</v>
      </c>
      <c r="E22" s="50">
        <f ca="1">OFFSET(Manobras!E1,'Planilha Base'!A27,0)</f>
        <v>0</v>
      </c>
      <c r="F22" s="50">
        <f ca="1">OFFSET(Manobras!F1,'Planilha Base'!A27,0)</f>
        <v>0</v>
      </c>
      <c r="G22" s="50">
        <f ca="1">OFFSET(Manobras!G1,'Planilha Base'!A27,0)</f>
        <v>0</v>
      </c>
      <c r="H22" s="50">
        <f ca="1">OFFSET(Manobras!H1,'Planilha Base'!A27,0)</f>
        <v>0</v>
      </c>
      <c r="I22" s="50">
        <f ca="1">OFFSET(Manobras!I1,'Planilha Base'!A27,0)</f>
        <v>0</v>
      </c>
      <c r="J22" s="50">
        <f ca="1">OFFSET(Manobras!J1,'Planilha Base'!A27,0)</f>
        <v>0</v>
      </c>
    </row>
    <row r="23" spans="1:10" x14ac:dyDescent="0.25">
      <c r="A23" s="83">
        <f ca="1">OFFSET(Manobras!BJ1,'Planilha Base'!A28,0)</f>
        <v>0</v>
      </c>
      <c r="B23" s="83"/>
      <c r="C23" s="50">
        <f ca="1">OFFSET(Manobras!C1,'Planilha Base'!A28,0)</f>
        <v>0</v>
      </c>
      <c r="D23" s="50">
        <f ca="1">OFFSET(Manobras!D1,'Planilha Base'!A28,0)</f>
        <v>0</v>
      </c>
      <c r="E23" s="50">
        <f ca="1">OFFSET(Manobras!E1,'Planilha Base'!A28,0)</f>
        <v>0</v>
      </c>
      <c r="F23" s="50">
        <f ca="1">OFFSET(Manobras!F1,'Planilha Base'!A28,0)</f>
        <v>0</v>
      </c>
      <c r="G23" s="50">
        <f ca="1">OFFSET(Manobras!G1,'Planilha Base'!A28,0)</f>
        <v>0</v>
      </c>
      <c r="H23" s="50">
        <f ca="1">OFFSET(Manobras!H1,'Planilha Base'!A28,0)</f>
        <v>0</v>
      </c>
      <c r="I23" s="50">
        <f ca="1">OFFSET(Manobras!I1,'Planilha Base'!A28,0)</f>
        <v>0</v>
      </c>
      <c r="J23" s="50">
        <f ca="1">OFFSET(Manobras!J1,'Planilha Base'!A28,0)</f>
        <v>0</v>
      </c>
    </row>
    <row r="24" spans="1:10" x14ac:dyDescent="0.25">
      <c r="A24" s="83">
        <f ca="1">OFFSET(Manobras!BJ1,'Planilha Base'!A29,0)</f>
        <v>0</v>
      </c>
      <c r="B24" s="83"/>
      <c r="C24" s="50">
        <f ca="1">OFFSET(Manobras!C1,'Planilha Base'!A29,0)</f>
        <v>0</v>
      </c>
      <c r="D24" s="50">
        <f ca="1">OFFSET(Manobras!D1,'Planilha Base'!A29,0)</f>
        <v>0</v>
      </c>
      <c r="E24" s="50">
        <f ca="1">OFFSET(Manobras!E1,'Planilha Base'!A29,0)</f>
        <v>0</v>
      </c>
      <c r="F24" s="50">
        <f ca="1">OFFSET(Manobras!F1,'Planilha Base'!A29,0)</f>
        <v>0</v>
      </c>
      <c r="G24" s="50">
        <f ca="1">OFFSET(Manobras!G1,'Planilha Base'!A29,0)</f>
        <v>0</v>
      </c>
      <c r="H24" s="50">
        <f ca="1">OFFSET(Manobras!H1,'Planilha Base'!A29,0)</f>
        <v>0</v>
      </c>
      <c r="I24" s="50">
        <f ca="1">OFFSET(Manobras!I1,'Planilha Base'!A29,0)</f>
        <v>0</v>
      </c>
      <c r="J24" s="50">
        <f ca="1">OFFSET(Manobras!J1,'Planilha Base'!A29,0)</f>
        <v>0</v>
      </c>
    </row>
    <row r="25" spans="1:10" x14ac:dyDescent="0.25">
      <c r="A25" s="83">
        <f ca="1">OFFSET(Manobras!BJ1,'Planilha Base'!A30,0)</f>
        <v>0</v>
      </c>
      <c r="B25" s="83"/>
      <c r="C25" s="50">
        <f ca="1">OFFSET(Manobras!C1,'Planilha Base'!A30,0)</f>
        <v>0</v>
      </c>
      <c r="D25" s="50">
        <f ca="1">OFFSET(Manobras!D1,'Planilha Base'!A30,0)</f>
        <v>0</v>
      </c>
      <c r="E25" s="50">
        <f ca="1">OFFSET(Manobras!E1,'Planilha Base'!A30,0)</f>
        <v>0</v>
      </c>
      <c r="F25" s="50">
        <f ca="1">OFFSET(Manobras!F1,'Planilha Base'!A30,0)</f>
        <v>0</v>
      </c>
      <c r="G25" s="50">
        <f ca="1">OFFSET(Manobras!G1,'Planilha Base'!A30,0)</f>
        <v>0</v>
      </c>
      <c r="H25" s="50">
        <f ca="1">OFFSET(Manobras!H1,'Planilha Base'!A30,0)</f>
        <v>0</v>
      </c>
      <c r="I25" s="50">
        <f ca="1">OFFSET(Manobras!I1,'Planilha Base'!A30,0)</f>
        <v>0</v>
      </c>
      <c r="J25" s="50">
        <f ca="1">OFFSET(Manobras!J1,'Planilha Base'!A30,0)</f>
        <v>0</v>
      </c>
    </row>
    <row r="26" spans="1:10" x14ac:dyDescent="0.25">
      <c r="A26" s="83">
        <f ca="1">OFFSET(Manobras!BJ1,'Planilha Base'!A31,0)</f>
        <v>0</v>
      </c>
      <c r="B26" s="83"/>
      <c r="C26" s="50">
        <f ca="1">OFFSET(Manobras!C1,'Planilha Base'!A31,0)</f>
        <v>0</v>
      </c>
      <c r="D26" s="50">
        <f ca="1">OFFSET(Manobras!D1,'Planilha Base'!A31,0)</f>
        <v>0</v>
      </c>
      <c r="E26" s="50">
        <f ca="1">OFFSET(Manobras!E1,'Planilha Base'!A31,0)</f>
        <v>0</v>
      </c>
      <c r="F26" s="50">
        <f ca="1">OFFSET(Manobras!F1,'Planilha Base'!A31,0)</f>
        <v>0</v>
      </c>
      <c r="G26" s="50">
        <f ca="1">OFFSET(Manobras!G1,'Planilha Base'!A31,0)</f>
        <v>0</v>
      </c>
      <c r="H26" s="50">
        <f ca="1">OFFSET(Manobras!H1,'Planilha Base'!A31,0)</f>
        <v>0</v>
      </c>
      <c r="I26" s="50">
        <f ca="1">OFFSET(Manobras!I1,'Planilha Base'!A31,0)</f>
        <v>0</v>
      </c>
      <c r="J26" s="50">
        <f ca="1">OFFSET(Manobras!J1,'Planilha Base'!A31,0)</f>
        <v>0</v>
      </c>
    </row>
    <row r="27" spans="1:10" x14ac:dyDescent="0.25">
      <c r="A27" s="83">
        <f ca="1">OFFSET(Manobras!BJ1,'Planilha Base'!A32,0)</f>
        <v>0</v>
      </c>
      <c r="B27" s="83"/>
      <c r="C27" s="50">
        <f ca="1">OFFSET(Manobras!C1,'Planilha Base'!A32,0)</f>
        <v>0</v>
      </c>
      <c r="D27" s="50">
        <f ca="1">OFFSET(Manobras!D1,'Planilha Base'!A32,0)</f>
        <v>0</v>
      </c>
      <c r="E27" s="50">
        <f ca="1">OFFSET(Manobras!E1,'Planilha Base'!A32,0)</f>
        <v>0</v>
      </c>
      <c r="F27" s="50">
        <f ca="1">OFFSET(Manobras!F1,'Planilha Base'!A32,0)</f>
        <v>0</v>
      </c>
      <c r="G27" s="50">
        <f ca="1">OFFSET(Manobras!G1,'Planilha Base'!A32,0)</f>
        <v>0</v>
      </c>
      <c r="H27" s="50">
        <f ca="1">OFFSET(Manobras!H1,'Planilha Base'!A32,0)</f>
        <v>0</v>
      </c>
      <c r="I27" s="50">
        <f ca="1">OFFSET(Manobras!I1,'Planilha Base'!A32,0)</f>
        <v>0</v>
      </c>
      <c r="J27" s="50">
        <f ca="1">OFFSET(Manobras!J1,'Planilha Base'!A32,0)</f>
        <v>0</v>
      </c>
    </row>
    <row r="28" spans="1:10" x14ac:dyDescent="0.25">
      <c r="A28" s="83">
        <f ca="1">OFFSET(Manobras!BJ1,'Planilha Base'!A33,0)</f>
        <v>0</v>
      </c>
      <c r="B28" s="83"/>
      <c r="C28" s="50">
        <f ca="1">OFFSET(Manobras!C1,'Planilha Base'!A33,0)</f>
        <v>0</v>
      </c>
      <c r="D28" s="50">
        <f ca="1">OFFSET(Manobras!D1,'Planilha Base'!A33,0)</f>
        <v>0</v>
      </c>
      <c r="E28" s="50">
        <f ca="1">OFFSET(Manobras!E1,'Planilha Base'!A33,0)</f>
        <v>0</v>
      </c>
      <c r="F28" s="50">
        <f ca="1">OFFSET(Manobras!F1,'Planilha Base'!A33,0)</f>
        <v>0</v>
      </c>
      <c r="G28" s="50">
        <f ca="1">OFFSET(Manobras!G1,'Planilha Base'!A33,0)</f>
        <v>0</v>
      </c>
      <c r="H28" s="50">
        <f ca="1">OFFSET(Manobras!H1,'Planilha Base'!A33,0)</f>
        <v>0</v>
      </c>
      <c r="I28" s="50">
        <f ca="1">OFFSET(Manobras!I1,'Planilha Base'!A33,0)</f>
        <v>0</v>
      </c>
      <c r="J28" s="50">
        <f ca="1">OFFSET(Manobras!J1,'Planilha Base'!A33,0)</f>
        <v>0</v>
      </c>
    </row>
    <row r="29" spans="1:10" x14ac:dyDescent="0.25">
      <c r="A29" s="83">
        <f ca="1">OFFSET(Manobras!BJ1,'Planilha Base'!A34,0)</f>
        <v>0</v>
      </c>
      <c r="B29" s="83"/>
      <c r="C29" s="50">
        <f ca="1">OFFSET(Manobras!C1,'Planilha Base'!A34,0)</f>
        <v>0</v>
      </c>
      <c r="D29" s="50">
        <f ca="1">OFFSET(Manobras!D1,'Planilha Base'!A34,0)</f>
        <v>0</v>
      </c>
      <c r="E29" s="50">
        <f ca="1">OFFSET(Manobras!E1,'Planilha Base'!A34,0)</f>
        <v>0</v>
      </c>
      <c r="F29" s="50">
        <f ca="1">OFFSET(Manobras!F1,'Planilha Base'!A34,0)</f>
        <v>0</v>
      </c>
      <c r="G29" s="50">
        <f ca="1">OFFSET(Manobras!G1,'Planilha Base'!A34,0)</f>
        <v>0</v>
      </c>
      <c r="H29" s="50">
        <f ca="1">OFFSET(Manobras!H1,'Planilha Base'!A34,0)</f>
        <v>0</v>
      </c>
      <c r="I29" s="50">
        <f ca="1">OFFSET(Manobras!I1,'Planilha Base'!A34,0)</f>
        <v>0</v>
      </c>
      <c r="J29" s="50">
        <f ca="1">OFFSET(Manobras!J1,'Planilha Base'!A34,0)</f>
        <v>0</v>
      </c>
    </row>
    <row r="30" spans="1:10" x14ac:dyDescent="0.25">
      <c r="A30" s="83">
        <f ca="1">OFFSET(Manobras!BJ1,'Planilha Base'!A35,0)</f>
        <v>0</v>
      </c>
      <c r="B30" s="83"/>
      <c r="C30" s="50">
        <f ca="1">OFFSET(Manobras!C1,'Planilha Base'!A35,0)</f>
        <v>0</v>
      </c>
      <c r="D30" s="50">
        <f ca="1">OFFSET(Manobras!D1,'Planilha Base'!A35,0)</f>
        <v>0</v>
      </c>
      <c r="E30" s="50">
        <f ca="1">OFFSET(Manobras!E1,'Planilha Base'!A35,0)</f>
        <v>0</v>
      </c>
      <c r="F30" s="50">
        <f ca="1">OFFSET(Manobras!F1,'Planilha Base'!A35,0)</f>
        <v>0</v>
      </c>
      <c r="G30" s="50">
        <f ca="1">OFFSET(Manobras!G1,'Planilha Base'!A35,0)</f>
        <v>0</v>
      </c>
      <c r="H30" s="50">
        <f ca="1">OFFSET(Manobras!H1,'Planilha Base'!A35,0)</f>
        <v>0</v>
      </c>
      <c r="I30" s="50">
        <f ca="1">OFFSET(Manobras!I1,'Planilha Base'!A35,0)</f>
        <v>0</v>
      </c>
      <c r="J30" s="50">
        <f ca="1">OFFSET(Manobras!J1,'Planilha Base'!A35,0)</f>
        <v>0</v>
      </c>
    </row>
    <row r="31" spans="1:10" x14ac:dyDescent="0.25">
      <c r="A31" s="83">
        <f ca="1">OFFSET(Manobras!BJ1,'Planilha Base'!A36,0)</f>
        <v>0</v>
      </c>
      <c r="B31" s="83"/>
      <c r="C31" s="50">
        <f ca="1">OFFSET(Manobras!C1,'Planilha Base'!A36,0)</f>
        <v>0</v>
      </c>
      <c r="D31" s="50">
        <f ca="1">OFFSET(Manobras!D1,'Planilha Base'!A36,0)</f>
        <v>0</v>
      </c>
      <c r="E31" s="50">
        <f ca="1">OFFSET(Manobras!E1,'Planilha Base'!A36,0)</f>
        <v>0</v>
      </c>
      <c r="F31" s="50">
        <f ca="1">OFFSET(Manobras!F1,'Planilha Base'!A36,0)</f>
        <v>0</v>
      </c>
      <c r="G31" s="50">
        <f ca="1">OFFSET(Manobras!G1,'Planilha Base'!A36,0)</f>
        <v>0</v>
      </c>
      <c r="H31" s="50">
        <f ca="1">OFFSET(Manobras!H1,'Planilha Base'!A36,0)</f>
        <v>0</v>
      </c>
      <c r="I31" s="50">
        <f ca="1">OFFSET(Manobras!I1,'Planilha Base'!A36,0)</f>
        <v>0</v>
      </c>
      <c r="J31" s="50">
        <f ca="1">OFFSET(Manobras!J1,'Planilha Base'!A36,0)</f>
        <v>0</v>
      </c>
    </row>
    <row r="32" spans="1:10" x14ac:dyDescent="0.25">
      <c r="A32" s="83">
        <f ca="1">OFFSET(Manobras!BJ1,'Planilha Base'!A37,0)</f>
        <v>0</v>
      </c>
      <c r="B32" s="83"/>
      <c r="C32" s="50">
        <f ca="1">OFFSET(Manobras!C1,'Planilha Base'!A37,0)</f>
        <v>0</v>
      </c>
      <c r="D32" s="50">
        <f ca="1">OFFSET(Manobras!D1,'Planilha Base'!A37,0)</f>
        <v>0</v>
      </c>
      <c r="E32" s="50">
        <f ca="1">OFFSET(Manobras!E1,'Planilha Base'!A37,0)</f>
        <v>0</v>
      </c>
      <c r="F32" s="50">
        <f ca="1">OFFSET(Manobras!F1,'Planilha Base'!A37,0)</f>
        <v>0</v>
      </c>
      <c r="G32" s="50">
        <f ca="1">OFFSET(Manobras!G1,'Planilha Base'!A37,0)</f>
        <v>0</v>
      </c>
      <c r="H32" s="50">
        <f ca="1">OFFSET(Manobras!H1,'Planilha Base'!A37,0)</f>
        <v>0</v>
      </c>
      <c r="I32" s="50">
        <f ca="1">OFFSET(Manobras!I1,'Planilha Base'!A37,0)</f>
        <v>0</v>
      </c>
      <c r="J32" s="50">
        <f ca="1">OFFSET(Manobras!J1,'Planilha Base'!A37,0)</f>
        <v>0</v>
      </c>
    </row>
    <row r="33" spans="1:10" x14ac:dyDescent="0.25">
      <c r="A33" s="83">
        <f ca="1">OFFSET(Manobras!BJ1,'Planilha Base'!A38,0)</f>
        <v>0</v>
      </c>
      <c r="B33" s="83"/>
      <c r="C33" s="50">
        <f ca="1">OFFSET(Manobras!C1,'Planilha Base'!A38,0)</f>
        <v>0</v>
      </c>
      <c r="D33" s="50">
        <f ca="1">OFFSET(Manobras!D1,'Planilha Base'!A38,0)</f>
        <v>0</v>
      </c>
      <c r="E33" s="50">
        <f ca="1">OFFSET(Manobras!E1,'Planilha Base'!A38,0)</f>
        <v>0</v>
      </c>
      <c r="F33" s="50">
        <f ca="1">OFFSET(Manobras!F1,'Planilha Base'!A38,0)</f>
        <v>0</v>
      </c>
      <c r="G33" s="50">
        <f ca="1">OFFSET(Manobras!G1,'Planilha Base'!A38,0)</f>
        <v>0</v>
      </c>
      <c r="H33" s="50">
        <f ca="1">OFFSET(Manobras!H1,'Planilha Base'!A38,0)</f>
        <v>0</v>
      </c>
      <c r="I33" s="50">
        <f ca="1">OFFSET(Manobras!I1,'Planilha Base'!A38,0)</f>
        <v>0</v>
      </c>
      <c r="J33" s="50">
        <f ca="1">OFFSET(Manobras!J1,'Planilha Base'!A38,0)</f>
        <v>0</v>
      </c>
    </row>
    <row r="34" spans="1:10" x14ac:dyDescent="0.25">
      <c r="A34" s="83">
        <f ca="1">OFFSET(Manobras!BJ1,'Planilha Base'!A39,0)</f>
        <v>0</v>
      </c>
      <c r="B34" s="83"/>
      <c r="C34" s="50">
        <f ca="1">OFFSET(Manobras!C1,'Planilha Base'!A39,0)</f>
        <v>0</v>
      </c>
      <c r="D34" s="50">
        <f ca="1">OFFSET(Manobras!D1,'Planilha Base'!A39,0)</f>
        <v>0</v>
      </c>
      <c r="E34" s="50">
        <f ca="1">OFFSET(Manobras!E1,'Planilha Base'!A39,0)</f>
        <v>0</v>
      </c>
      <c r="F34" s="50">
        <f ca="1">OFFSET(Manobras!F1,'Planilha Base'!A39,0)</f>
        <v>0</v>
      </c>
      <c r="G34" s="50">
        <f ca="1">OFFSET(Manobras!G1,'Planilha Base'!A39,0)</f>
        <v>0</v>
      </c>
      <c r="H34" s="50">
        <f ca="1">OFFSET(Manobras!H1,'Planilha Base'!A39,0)</f>
        <v>0</v>
      </c>
      <c r="I34" s="50">
        <f ca="1">OFFSET(Manobras!I1,'Planilha Base'!A39,0)</f>
        <v>0</v>
      </c>
      <c r="J34" s="50">
        <f ca="1">OFFSET(Manobras!J1,'Planilha Base'!A39,0)</f>
        <v>0</v>
      </c>
    </row>
    <row r="35" spans="1:10" x14ac:dyDescent="0.25">
      <c r="A35" s="83">
        <f ca="1">OFFSET(Manobras!BJ1,'Planilha Base'!A40,0)</f>
        <v>0</v>
      </c>
      <c r="B35" s="83"/>
      <c r="C35" s="50">
        <f ca="1">OFFSET(Manobras!C1,'Planilha Base'!A40,0)</f>
        <v>0</v>
      </c>
      <c r="D35" s="50">
        <f ca="1">OFFSET(Manobras!D1,'Planilha Base'!A40,0)</f>
        <v>0</v>
      </c>
      <c r="E35" s="50">
        <f ca="1">OFFSET(Manobras!E1,'Planilha Base'!A40,0)</f>
        <v>0</v>
      </c>
      <c r="F35" s="50">
        <f ca="1">OFFSET(Manobras!F1,'Planilha Base'!A40,0)</f>
        <v>0</v>
      </c>
      <c r="G35" s="50">
        <f ca="1">OFFSET(Manobras!G1,'Planilha Base'!A40,0)</f>
        <v>0</v>
      </c>
      <c r="H35" s="50">
        <f ca="1">OFFSET(Manobras!H1,'Planilha Base'!A40,0)</f>
        <v>0</v>
      </c>
      <c r="I35" s="50">
        <f ca="1">OFFSET(Manobras!I1,'Planilha Base'!A40,0)</f>
        <v>0</v>
      </c>
      <c r="J35" s="50">
        <f ca="1">OFFSET(Manobras!J1,'Planilha Base'!A40,0)</f>
        <v>0</v>
      </c>
    </row>
    <row r="36" spans="1:10" x14ac:dyDescent="0.25">
      <c r="A36" s="83">
        <f ca="1">OFFSET(Manobras!BJ1,'Planilha Base'!A41,0)</f>
        <v>0</v>
      </c>
      <c r="B36" s="83"/>
      <c r="C36" s="50">
        <f ca="1">OFFSET(Manobras!C1,'Planilha Base'!A41,0)</f>
        <v>0</v>
      </c>
      <c r="D36" s="50">
        <f ca="1">OFFSET(Manobras!D1,'Planilha Base'!A41,0)</f>
        <v>0</v>
      </c>
      <c r="E36" s="50">
        <f ca="1">OFFSET(Manobras!E1,'Planilha Base'!A41,0)</f>
        <v>0</v>
      </c>
      <c r="F36" s="50">
        <f ca="1">OFFSET(Manobras!F1,'Planilha Base'!A41,0)</f>
        <v>0</v>
      </c>
      <c r="G36" s="50">
        <f ca="1">OFFSET(Manobras!G1,'Planilha Base'!A41,0)</f>
        <v>0</v>
      </c>
      <c r="H36" s="50">
        <f ca="1">OFFSET(Manobras!H1,'Planilha Base'!A41,0)</f>
        <v>0</v>
      </c>
      <c r="I36" s="50">
        <v>0</v>
      </c>
      <c r="J36" s="50">
        <v>0</v>
      </c>
    </row>
    <row r="37" spans="1:10" x14ac:dyDescent="0.25">
      <c r="A37" s="51">
        <f ca="1">OFFSET(Manobras!BJ396,'Planilha Base'!A42,0)</f>
        <v>0</v>
      </c>
      <c r="B37" s="52" t="s">
        <v>213</v>
      </c>
      <c r="C37" s="50">
        <f ca="1">OFFSET(Manobras!C397,'Planilha Base'!A42,0)+2</f>
        <v>3</v>
      </c>
      <c r="D37" s="50">
        <f ca="1">OFFSET(Manobras!D397,'Planilha Base'!A42,0)-1</f>
        <v>0</v>
      </c>
      <c r="E37" s="50"/>
      <c r="F37" s="50">
        <f ca="1">OFFSET(Manobras!E371,'Planilha Base'!A42,0)</f>
        <v>0</v>
      </c>
      <c r="G37" s="50">
        <f ca="1">OFFSET(Manobras!E371,'Planilha Base'!A42,0)</f>
        <v>0</v>
      </c>
      <c r="H37" s="50">
        <f ca="1">OFFSET(Manobras!H397,'Planilha Base'!A42,0)</f>
        <v>0</v>
      </c>
      <c r="I37" s="50">
        <v>0</v>
      </c>
      <c r="J37" s="50">
        <v>0</v>
      </c>
    </row>
    <row r="38" spans="1:10" x14ac:dyDescent="0.25">
      <c r="A38" s="51">
        <f ca="1">OFFSET(Manobras!BJ396,'Planilha Base'!A43,0)</f>
        <v>0</v>
      </c>
      <c r="B38" s="52" t="s">
        <v>215</v>
      </c>
      <c r="C38" s="50">
        <f ca="1">OFFSET(Manobras!C397,'Planilha Base'!A43,0)</f>
        <v>1</v>
      </c>
      <c r="D38" s="50">
        <f ca="1">OFFSET(Manobras!D397,'Planilha Base'!A43,0)+1</f>
        <v>2</v>
      </c>
      <c r="E38" s="50"/>
      <c r="F38" s="50">
        <f ca="1">OFFSET(Manobras!E371,'Planilha Base'!A43,0)</f>
        <v>0</v>
      </c>
      <c r="G38" s="50">
        <f ca="1">OFFSET(Manobras!E371,'Planilha Base'!A43,0)</f>
        <v>0</v>
      </c>
      <c r="H38" s="50">
        <f ca="1">OFFSET(Manobras!H397,'Planilha Base'!A43,0)</f>
        <v>0</v>
      </c>
      <c r="I38" s="50">
        <v>0</v>
      </c>
      <c r="J38" s="50">
        <v>0</v>
      </c>
    </row>
    <row r="39" spans="1:10" x14ac:dyDescent="0.25">
      <c r="A39" s="51">
        <f ca="1">OFFSET(Manobras!BJ396,'Planilha Base'!A44,0)</f>
        <v>0</v>
      </c>
      <c r="B39" s="52" t="s">
        <v>216</v>
      </c>
      <c r="C39" s="50">
        <f ca="1">OFFSET(Manobras!C397,'Planilha Base'!A44,0)-1</f>
        <v>0</v>
      </c>
      <c r="D39" s="50">
        <f ca="1">OFFSET(Manobras!D397,'Planilha Base'!A44,0)+3</f>
        <v>4</v>
      </c>
      <c r="E39" s="50"/>
      <c r="F39" s="50">
        <f ca="1">OFFSET(Manobras!E371,'Planilha Base'!A44,0)</f>
        <v>0</v>
      </c>
      <c r="G39" s="50">
        <f ca="1">OFFSET(Manobras!E371,'Planilha Base'!A44,0)</f>
        <v>0</v>
      </c>
      <c r="H39" s="50">
        <f ca="1">OFFSET(Manobras!H397,'Planilha Base'!A44,0)-1</f>
        <v>-1</v>
      </c>
      <c r="I39" s="50">
        <v>0</v>
      </c>
      <c r="J39" s="50">
        <v>0</v>
      </c>
    </row>
    <row r="40" spans="1:10" x14ac:dyDescent="0.25">
      <c r="A40" s="51">
        <f ca="1">OFFSET(Manobras!BJ396,'Planilha Base'!A45,0)</f>
        <v>0</v>
      </c>
      <c r="B40" s="52" t="s">
        <v>650</v>
      </c>
      <c r="C40" s="50">
        <f ca="1">OFFSET(Manobras!C397,'Planilha Base'!A45,0)-2</f>
        <v>-1</v>
      </c>
      <c r="D40" s="50">
        <f ca="1">OFFSET(Manobras!D397,'Planilha Base'!A45,0)+4</f>
        <v>5</v>
      </c>
      <c r="E40" s="50"/>
      <c r="F40" s="50">
        <f ca="1">OFFSET(Manobras!E371,'Planilha Base'!A45,0)</f>
        <v>0</v>
      </c>
      <c r="G40" s="50">
        <f ca="1">OFFSET(Manobras!E371,'Planilha Base'!A45,0)</f>
        <v>0</v>
      </c>
      <c r="H40" s="50">
        <f ca="1">OFFSET(Manobras!H397,'Planilha Base'!A45,0)-3</f>
        <v>-3</v>
      </c>
      <c r="I40" s="50">
        <v>0</v>
      </c>
      <c r="J40" s="50">
        <v>1</v>
      </c>
    </row>
    <row r="41" spans="1:10" x14ac:dyDescent="0.25">
      <c r="A41" s="51">
        <f ca="1">OFFSET(Manobras!BJ396,'Planilha Base'!A46,0)</f>
        <v>0</v>
      </c>
      <c r="B41" s="52" t="s">
        <v>651</v>
      </c>
      <c r="C41" s="50">
        <f ca="1">OFFSET(Manobras!C397,'Planilha Base'!A46,0)+3</f>
        <v>4</v>
      </c>
      <c r="D41" s="50">
        <f>SUM('Planilha Base'!F2,'Planilha Base'!H4,0)</f>
        <v>0</v>
      </c>
      <c r="E41" s="50"/>
      <c r="F41" s="50">
        <f ca="1">OFFSET(Manobras!E371,'Planilha Base'!A46,0)</f>
        <v>0</v>
      </c>
      <c r="G41" s="50">
        <f ca="1">OFFSET(Manobras!E371,'Planilha Base'!A46,0)</f>
        <v>0</v>
      </c>
      <c r="H41" s="50" t="s">
        <v>14</v>
      </c>
      <c r="I41" s="50">
        <v>0</v>
      </c>
      <c r="J41" s="50">
        <v>0</v>
      </c>
    </row>
    <row r="43" spans="1:10" x14ac:dyDescent="0.25">
      <c r="A43" s="86" t="s">
        <v>648</v>
      </c>
      <c r="B43" s="89"/>
      <c r="C43" s="89"/>
      <c r="D43" s="89"/>
      <c r="E43" s="90"/>
      <c r="F43" s="86" t="s">
        <v>648</v>
      </c>
      <c r="G43" s="87"/>
      <c r="H43" s="87"/>
      <c r="I43" s="87"/>
      <c r="J43" s="88"/>
    </row>
    <row r="44" spans="1:10" x14ac:dyDescent="0.25">
      <c r="A44" s="36"/>
      <c r="B44" s="37"/>
      <c r="C44" s="37"/>
      <c r="D44" s="37"/>
      <c r="E44" s="37"/>
      <c r="F44" s="36"/>
      <c r="G44" s="37"/>
      <c r="H44" s="37"/>
      <c r="I44" s="37"/>
      <c r="J44" s="38"/>
    </row>
    <row r="45" spans="1:10" x14ac:dyDescent="0.25">
      <c r="A45" s="36"/>
      <c r="B45" s="37"/>
      <c r="C45" s="37"/>
      <c r="D45" s="37"/>
      <c r="E45" s="37"/>
      <c r="F45" s="36"/>
      <c r="G45" s="37"/>
      <c r="H45" s="37"/>
      <c r="I45" s="37"/>
      <c r="J45" s="38"/>
    </row>
    <row r="46" spans="1:10" x14ac:dyDescent="0.25">
      <c r="A46" s="36"/>
      <c r="B46" s="37"/>
      <c r="C46" s="37"/>
      <c r="D46" s="37"/>
      <c r="E46" s="37"/>
      <c r="F46" s="36"/>
      <c r="G46" s="37"/>
      <c r="H46" s="37"/>
      <c r="I46" s="37"/>
      <c r="J46" s="38"/>
    </row>
    <row r="47" spans="1:10" x14ac:dyDescent="0.25">
      <c r="A47" s="36"/>
      <c r="B47" s="37"/>
      <c r="C47" s="37"/>
      <c r="D47" s="37"/>
      <c r="E47" s="37"/>
      <c r="F47" s="36"/>
      <c r="G47" s="37"/>
      <c r="H47" s="37"/>
      <c r="I47" s="37"/>
      <c r="J47" s="38"/>
    </row>
    <row r="48" spans="1:10" x14ac:dyDescent="0.25">
      <c r="A48" s="36"/>
      <c r="B48" s="37"/>
      <c r="C48" s="37"/>
      <c r="D48" s="37"/>
      <c r="E48" s="37"/>
      <c r="F48" s="36"/>
      <c r="G48" s="37"/>
      <c r="H48" s="37"/>
      <c r="I48" s="37"/>
      <c r="J48" s="38"/>
    </row>
    <row r="49" spans="1:10" x14ac:dyDescent="0.25">
      <c r="A49" s="39"/>
      <c r="B49" s="40"/>
      <c r="C49" s="40"/>
      <c r="D49" s="40"/>
      <c r="E49" s="40"/>
      <c r="F49" s="39"/>
      <c r="G49" s="40"/>
      <c r="H49" s="40"/>
      <c r="I49" s="40"/>
      <c r="J49" s="41"/>
    </row>
  </sheetData>
  <mergeCells count="38">
    <mergeCell ref="F43:J43"/>
    <mergeCell ref="A36:B36"/>
    <mergeCell ref="A25:B25"/>
    <mergeCell ref="A26:B26"/>
    <mergeCell ref="A27:B27"/>
    <mergeCell ref="A28:B28"/>
    <mergeCell ref="A29:B29"/>
    <mergeCell ref="A30:B30"/>
    <mergeCell ref="A33:B33"/>
    <mergeCell ref="A34:B34"/>
    <mergeCell ref="A35:B35"/>
    <mergeCell ref="A31:B31"/>
    <mergeCell ref="A32:B32"/>
    <mergeCell ref="A43:E43"/>
    <mergeCell ref="A24:B24"/>
    <mergeCell ref="A13:B13"/>
    <mergeCell ref="A14:B14"/>
    <mergeCell ref="A15:B15"/>
    <mergeCell ref="A16:B16"/>
    <mergeCell ref="A17:B17"/>
    <mergeCell ref="A18:B18"/>
    <mergeCell ref="A19:B19"/>
    <mergeCell ref="A20:B20"/>
    <mergeCell ref="A21:B21"/>
    <mergeCell ref="A22:B22"/>
    <mergeCell ref="A23:B23"/>
    <mergeCell ref="A12:B12"/>
    <mergeCell ref="A1:B1"/>
    <mergeCell ref="A2:B2"/>
    <mergeCell ref="A3:B3"/>
    <mergeCell ref="A4:B4"/>
    <mergeCell ref="A5:B5"/>
    <mergeCell ref="A6:B6"/>
    <mergeCell ref="A7:B7"/>
    <mergeCell ref="A8:B8"/>
    <mergeCell ref="A9:B9"/>
    <mergeCell ref="A10:B10"/>
    <mergeCell ref="A11:B11"/>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tabColor theme="1"/>
  </sheetPr>
  <dimension ref="A1:BK439"/>
  <sheetViews>
    <sheetView topLeftCell="A214" zoomScale="71" zoomScaleNormal="71" zoomScalePageLayoutView="110" workbookViewId="0">
      <selection activeCell="F231" sqref="F231"/>
    </sheetView>
  </sheetViews>
  <sheetFormatPr defaultRowHeight="15" x14ac:dyDescent="0.25"/>
  <cols>
    <col min="1" max="1" width="25.85546875" customWidth="1"/>
    <col min="2" max="2" width="9" customWidth="1"/>
    <col min="7" max="7" width="9" customWidth="1"/>
    <col min="8" max="8" width="9.28515625" customWidth="1"/>
    <col min="9" max="9" width="10.28515625" customWidth="1"/>
    <col min="11" max="11" width="45.7109375" customWidth="1"/>
    <col min="29" max="29" width="11.5703125" customWidth="1"/>
  </cols>
  <sheetData>
    <row r="1" spans="1:63" x14ac:dyDescent="0.25">
      <c r="A1" s="6" t="s">
        <v>32</v>
      </c>
      <c r="B1" s="3" t="s">
        <v>16</v>
      </c>
      <c r="C1" s="3" t="s">
        <v>33</v>
      </c>
      <c r="D1" s="6" t="s">
        <v>34</v>
      </c>
      <c r="E1" s="3" t="s">
        <v>552</v>
      </c>
      <c r="F1" s="3" t="s">
        <v>553</v>
      </c>
      <c r="G1" s="3" t="s">
        <v>554</v>
      </c>
      <c r="H1" s="6" t="s">
        <v>35</v>
      </c>
      <c r="I1" s="6" t="s">
        <v>36</v>
      </c>
      <c r="J1" s="6" t="s">
        <v>37</v>
      </c>
      <c r="K1" s="6" t="s">
        <v>38</v>
      </c>
      <c r="BJ1" s="47" t="s">
        <v>223</v>
      </c>
      <c r="BK1" s="42"/>
    </row>
    <row r="2" spans="1:63" x14ac:dyDescent="0.25">
      <c r="A2" s="7"/>
      <c r="B2" s="7"/>
      <c r="C2" s="7"/>
      <c r="D2" s="7"/>
      <c r="H2" s="5"/>
      <c r="I2" s="5"/>
      <c r="J2" s="5"/>
      <c r="K2" s="7"/>
      <c r="BJ2" s="7"/>
      <c r="BK2" s="42"/>
    </row>
    <row r="3" spans="1:63" x14ac:dyDescent="0.25">
      <c r="A3" s="59" t="s">
        <v>839</v>
      </c>
    </row>
    <row r="5" spans="1:63" x14ac:dyDescent="0.25">
      <c r="A5" s="44" t="s">
        <v>164</v>
      </c>
      <c r="B5" s="4" t="s">
        <v>9</v>
      </c>
      <c r="C5" s="4">
        <f>-2+SUM('Planilha Base'!H2)</f>
        <v>-2</v>
      </c>
      <c r="D5" s="4">
        <f>3+SUM('Planilha Base'!J2,'Planilha Base'!B4)</f>
        <v>3</v>
      </c>
      <c r="E5">
        <f>0+SUM('Planilha Base'!J2,'Planilha Base'!B4)</f>
        <v>0</v>
      </c>
      <c r="F5">
        <f>-3+SUM('Planilha Base'!J2,'Planilha Base'!B4)</f>
        <v>-3</v>
      </c>
      <c r="H5" s="4">
        <f>-1+SUM('Planilha Base'!H3)</f>
        <v>-1</v>
      </c>
      <c r="I5" s="4">
        <v>1</v>
      </c>
      <c r="J5" s="5"/>
      <c r="K5" s="4" t="s">
        <v>165</v>
      </c>
      <c r="BJ5" s="44" t="s">
        <v>164</v>
      </c>
      <c r="BK5" s="42"/>
    </row>
    <row r="6" spans="1:63" x14ac:dyDescent="0.25">
      <c r="A6" s="44" t="s">
        <v>299</v>
      </c>
      <c r="B6" s="4" t="s">
        <v>9</v>
      </c>
      <c r="C6" s="4">
        <f>-1+SUM('Planilha Base'!H2)</f>
        <v>-1</v>
      </c>
      <c r="D6" s="4">
        <f>3+SUM('Planilha Base'!J2,'Planilha Base'!B4)</f>
        <v>3</v>
      </c>
      <c r="H6" s="4" t="s">
        <v>14</v>
      </c>
      <c r="I6" s="4">
        <v>1</v>
      </c>
      <c r="J6" s="5"/>
      <c r="K6" s="4" t="s">
        <v>300</v>
      </c>
      <c r="BJ6" s="44" t="s">
        <v>299</v>
      </c>
      <c r="BK6" s="42"/>
    </row>
    <row r="7" spans="1:63" x14ac:dyDescent="0.25">
      <c r="A7" s="44" t="s">
        <v>60</v>
      </c>
      <c r="B7" s="4" t="s">
        <v>6</v>
      </c>
      <c r="C7" s="4">
        <f>-1+SUM('Planilha Base'!D2)</f>
        <v>-1</v>
      </c>
      <c r="D7" s="4">
        <f>-1+SUM('Planilha Base'!B2,'Planilha Base'!D3)</f>
        <v>-1</v>
      </c>
      <c r="E7" t="s">
        <v>557</v>
      </c>
      <c r="H7" s="4">
        <f>1+SUM('Planilha Base'!H3)</f>
        <v>1</v>
      </c>
      <c r="I7" s="4">
        <v>1</v>
      </c>
      <c r="J7" s="4">
        <v>1</v>
      </c>
      <c r="K7" s="4" t="s">
        <v>61</v>
      </c>
      <c r="BJ7" s="44" t="s">
        <v>60</v>
      </c>
      <c r="BK7" s="42"/>
    </row>
    <row r="8" spans="1:63" x14ac:dyDescent="0.25">
      <c r="A8" s="44" t="s">
        <v>135</v>
      </c>
      <c r="B8" s="4" t="s">
        <v>8</v>
      </c>
      <c r="C8" s="4">
        <f>-1+SUM('Planilha Base'!D2)</f>
        <v>-1</v>
      </c>
      <c r="D8" s="4">
        <f>4+SUM('Planilha Base'!B2,'Planilha Base'!H3)</f>
        <v>4</v>
      </c>
      <c r="H8" s="4">
        <f>-1+SUM('Planilha Base'!H3)</f>
        <v>-1</v>
      </c>
      <c r="I8" s="5"/>
      <c r="J8" s="5"/>
      <c r="K8" s="4" t="s">
        <v>136</v>
      </c>
      <c r="BJ8" s="44" t="s">
        <v>135</v>
      </c>
      <c r="BK8" s="42"/>
    </row>
    <row r="9" spans="1:63" x14ac:dyDescent="0.25">
      <c r="A9" s="44" t="s">
        <v>233</v>
      </c>
      <c r="B9" s="4" t="s">
        <v>13</v>
      </c>
      <c r="C9" s="4">
        <f>-1+SUM('Planilha Base'!D2)</f>
        <v>-1</v>
      </c>
      <c r="D9" s="4">
        <f>4+SUM('Planilha Base'!B2,'Planilha Base'!J3)</f>
        <v>4</v>
      </c>
      <c r="E9" t="s">
        <v>110</v>
      </c>
      <c r="H9" s="4">
        <f>0+SUM('Planilha Base'!H3)</f>
        <v>0</v>
      </c>
      <c r="I9" s="5"/>
      <c r="J9" s="5"/>
      <c r="K9" s="4" t="s">
        <v>925</v>
      </c>
      <c r="BJ9" s="44" t="s">
        <v>233</v>
      </c>
      <c r="BK9" s="42"/>
    </row>
    <row r="10" spans="1:63" x14ac:dyDescent="0.25">
      <c r="A10" s="44" t="s">
        <v>108</v>
      </c>
      <c r="B10" s="4" t="s">
        <v>13</v>
      </c>
      <c r="C10" s="4">
        <f>2+SUM('Planilha Base'!D2)</f>
        <v>2</v>
      </c>
      <c r="D10" s="4">
        <f>5+SUM('Planilha Base'!B2,'Planilha Base'!J3)</f>
        <v>5</v>
      </c>
      <c r="H10" s="4">
        <f>0+SUM('Planilha Base'!H3)</f>
        <v>0</v>
      </c>
      <c r="I10" s="5"/>
      <c r="J10" s="4">
        <v>1</v>
      </c>
      <c r="K10" s="4" t="s">
        <v>926</v>
      </c>
      <c r="BJ10" s="44" t="s">
        <v>108</v>
      </c>
      <c r="BK10" s="42"/>
    </row>
    <row r="11" spans="1:63" ht="17.25" customHeight="1" x14ac:dyDescent="0.25">
      <c r="A11" t="s">
        <v>776</v>
      </c>
      <c r="B11" s="4" t="s">
        <v>13</v>
      </c>
      <c r="C11">
        <f>0+SUM('Planilha Base'!D2)</f>
        <v>0</v>
      </c>
      <c r="D11">
        <f>0+SUM('Planilha Base'!B2,'Planilha Base'!J3)</f>
        <v>0</v>
      </c>
      <c r="E11" t="s">
        <v>559</v>
      </c>
      <c r="F11" t="s">
        <v>110</v>
      </c>
      <c r="H11" s="4" t="s">
        <v>58</v>
      </c>
      <c r="K11" s="61" t="s">
        <v>927</v>
      </c>
      <c r="BJ11" t="s">
        <v>776</v>
      </c>
    </row>
    <row r="12" spans="1:63" x14ac:dyDescent="0.25">
      <c r="A12" s="44" t="s">
        <v>264</v>
      </c>
      <c r="B12" s="4" t="s">
        <v>6</v>
      </c>
      <c r="C12" s="4">
        <f>-1+SUM('Planilha Base'!D2)</f>
        <v>-1</v>
      </c>
      <c r="D12" s="4">
        <f>4+SUM('Planilha Base'!B2,'Planilha Base'!D3)</f>
        <v>4</v>
      </c>
      <c r="H12" s="4">
        <f>-2+SUM('Planilha Base'!H3)</f>
        <v>-2</v>
      </c>
      <c r="I12" s="5"/>
      <c r="J12" s="5"/>
      <c r="K12" s="4" t="s">
        <v>265</v>
      </c>
      <c r="BJ12" s="44" t="s">
        <v>264</v>
      </c>
      <c r="BK12" s="42"/>
    </row>
    <row r="13" spans="1:63" x14ac:dyDescent="0.25">
      <c r="A13" s="44" t="s">
        <v>109</v>
      </c>
      <c r="B13" s="4" t="s">
        <v>13</v>
      </c>
      <c r="C13" s="4">
        <f>-1+SUM('Planilha Base'!D2)</f>
        <v>-1</v>
      </c>
      <c r="D13" s="4">
        <f>3+SUM('Planilha Base'!B2,'Planilha Base'!J3)</f>
        <v>3</v>
      </c>
      <c r="E13" t="s">
        <v>110</v>
      </c>
      <c r="H13" s="4" t="s">
        <v>15</v>
      </c>
      <c r="I13" s="5"/>
      <c r="J13" s="5"/>
      <c r="K13" s="4" t="s">
        <v>928</v>
      </c>
      <c r="BJ13" s="44" t="s">
        <v>109</v>
      </c>
      <c r="BK13" s="42"/>
    </row>
    <row r="14" spans="1:63" x14ac:dyDescent="0.25">
      <c r="A14" s="44" t="s">
        <v>111</v>
      </c>
      <c r="B14" s="4" t="s">
        <v>13</v>
      </c>
      <c r="C14" s="4">
        <f>-1+SUM('Planilha Base'!D2)</f>
        <v>-1</v>
      </c>
      <c r="D14" s="4">
        <f>4+SUM('Planilha Base'!B2,'Planilha Base'!J3)</f>
        <v>4</v>
      </c>
      <c r="E14" t="s">
        <v>110</v>
      </c>
      <c r="H14" s="4" t="s">
        <v>15</v>
      </c>
      <c r="I14" s="5"/>
      <c r="J14" s="5"/>
      <c r="K14" s="4" t="s">
        <v>929</v>
      </c>
      <c r="BJ14" s="44" t="s">
        <v>111</v>
      </c>
      <c r="BK14" s="42"/>
    </row>
    <row r="15" spans="1:63" x14ac:dyDescent="0.25">
      <c r="A15" s="44" t="s">
        <v>235</v>
      </c>
      <c r="B15" s="4" t="s">
        <v>8</v>
      </c>
      <c r="C15" s="4">
        <f>3+SUM('Planilha Base'!D2)</f>
        <v>3</v>
      </c>
      <c r="D15" s="4" t="s">
        <v>14</v>
      </c>
      <c r="H15" s="4">
        <f>2+SUM('Planilha Base'!H3)</f>
        <v>2</v>
      </c>
      <c r="I15" s="5"/>
      <c r="J15" s="4">
        <v>1</v>
      </c>
      <c r="K15" s="4" t="s">
        <v>236</v>
      </c>
      <c r="BJ15" s="44" t="s">
        <v>235</v>
      </c>
      <c r="BK15" s="42"/>
    </row>
    <row r="16" spans="1:63" x14ac:dyDescent="0.25">
      <c r="A16" s="44" t="s">
        <v>62</v>
      </c>
      <c r="B16" s="4" t="s">
        <v>6</v>
      </c>
      <c r="C16" s="4">
        <f>0+SUM('Planilha Base'!D2)</f>
        <v>0</v>
      </c>
      <c r="D16" s="4">
        <f>2+SUM('Planilha Base'!B2,'Planilha Base'!D3)</f>
        <v>2</v>
      </c>
      <c r="H16" s="4" t="s">
        <v>58</v>
      </c>
      <c r="I16" s="5"/>
      <c r="J16" s="5"/>
      <c r="K16" s="4" t="s">
        <v>63</v>
      </c>
      <c r="BJ16" s="44" t="s">
        <v>62</v>
      </c>
      <c r="BK16" s="42"/>
    </row>
    <row r="17" spans="1:63" x14ac:dyDescent="0.25">
      <c r="A17" s="44" t="s">
        <v>301</v>
      </c>
      <c r="B17" s="4" t="s">
        <v>9</v>
      </c>
      <c r="C17" s="4" t="s">
        <v>54</v>
      </c>
      <c r="D17" s="4" t="s">
        <v>54</v>
      </c>
      <c r="H17" s="4" t="s">
        <v>54</v>
      </c>
      <c r="I17" s="5"/>
      <c r="J17" s="5"/>
      <c r="K17" s="4" t="s">
        <v>302</v>
      </c>
      <c r="BJ17" s="44" t="s">
        <v>301</v>
      </c>
      <c r="BK17" s="42"/>
    </row>
    <row r="18" spans="1:63" x14ac:dyDescent="0.25">
      <c r="A18" s="44" t="s">
        <v>112</v>
      </c>
      <c r="B18" s="4" t="s">
        <v>13</v>
      </c>
      <c r="C18" s="4">
        <f>-1+SUM('Planilha Base'!D2)</f>
        <v>-1</v>
      </c>
      <c r="D18" s="4">
        <f>3+SUM('Planilha Base'!B2,'Planilha Base'!J3)</f>
        <v>3</v>
      </c>
      <c r="E18" t="s">
        <v>559</v>
      </c>
      <c r="H18" s="4" t="s">
        <v>15</v>
      </c>
      <c r="I18" s="5"/>
      <c r="J18" s="5"/>
      <c r="K18" s="4" t="s">
        <v>113</v>
      </c>
      <c r="BJ18" s="44" t="s">
        <v>112</v>
      </c>
      <c r="BK18" s="42"/>
    </row>
    <row r="19" spans="1:63" x14ac:dyDescent="0.25">
      <c r="A19" s="44" t="s">
        <v>137</v>
      </c>
      <c r="B19" s="4" t="s">
        <v>8</v>
      </c>
      <c r="C19" s="4">
        <f>0+SUM('Planilha Base'!D2)</f>
        <v>0</v>
      </c>
      <c r="D19" s="4">
        <f>3+SUM('Planilha Base'!B2,'Planilha Base'!H3)</f>
        <v>3</v>
      </c>
      <c r="H19" s="4">
        <f>-2+SUM('Planilha Base'!H3)</f>
        <v>-2</v>
      </c>
      <c r="I19" s="5"/>
      <c r="J19" s="4">
        <v>1</v>
      </c>
      <c r="K19" s="4" t="s">
        <v>138</v>
      </c>
      <c r="BJ19" s="44" t="s">
        <v>137</v>
      </c>
      <c r="BK19" s="42"/>
    </row>
    <row r="20" spans="1:63" x14ac:dyDescent="0.25">
      <c r="A20" s="44" t="s">
        <v>243</v>
      </c>
      <c r="B20" s="4" t="s">
        <v>9</v>
      </c>
      <c r="C20" s="4">
        <f>0+SUM('Planilha Base'!H2)</f>
        <v>0</v>
      </c>
      <c r="D20" s="4" t="s">
        <v>14</v>
      </c>
      <c r="H20" s="4" t="s">
        <v>14</v>
      </c>
      <c r="I20" s="4">
        <v>1</v>
      </c>
      <c r="J20" s="5"/>
      <c r="K20" s="4" t="s">
        <v>244</v>
      </c>
      <c r="BJ20" s="44" t="s">
        <v>243</v>
      </c>
      <c r="BK20" s="42"/>
    </row>
    <row r="21" spans="1:63" x14ac:dyDescent="0.25">
      <c r="A21" s="44" t="s">
        <v>255</v>
      </c>
      <c r="B21" s="4" t="s">
        <v>5</v>
      </c>
      <c r="C21" s="4">
        <f>-1+SUM('Planilha Base'!D2)</f>
        <v>-1</v>
      </c>
      <c r="D21" s="4">
        <f>2+SUM('Planilha Base'!B2,'Planilha Base'!B3)</f>
        <v>2</v>
      </c>
      <c r="H21" s="4">
        <f>0+SUM('Planilha Base'!H3)</f>
        <v>0</v>
      </c>
      <c r="I21" s="5"/>
      <c r="J21" s="5"/>
      <c r="K21" s="4" t="s">
        <v>256</v>
      </c>
      <c r="BJ21" s="44" t="s">
        <v>255</v>
      </c>
      <c r="BK21" s="42"/>
    </row>
    <row r="22" spans="1:63" x14ac:dyDescent="0.25">
      <c r="A22" s="44" t="s">
        <v>114</v>
      </c>
      <c r="B22" s="4" t="s">
        <v>5</v>
      </c>
      <c r="C22" s="4">
        <f>0+SUM('Planilha Base'!D2)</f>
        <v>0</v>
      </c>
      <c r="D22" s="4">
        <f>2+SUM('Planilha Base'!B2,'Planilha Base'!B3)</f>
        <v>2</v>
      </c>
      <c r="E22" t="s">
        <v>559</v>
      </c>
      <c r="H22" s="4" t="s">
        <v>15</v>
      </c>
      <c r="I22" s="5"/>
      <c r="J22" s="5"/>
      <c r="K22" s="4" t="s">
        <v>115</v>
      </c>
      <c r="BJ22" s="44" t="s">
        <v>114</v>
      </c>
      <c r="BK22" s="42"/>
    </row>
    <row r="23" spans="1:63" x14ac:dyDescent="0.25">
      <c r="A23" s="44" t="s">
        <v>359</v>
      </c>
      <c r="B23" s="4" t="s">
        <v>8</v>
      </c>
      <c r="C23" s="4" t="s">
        <v>54</v>
      </c>
      <c r="D23" s="4" t="s">
        <v>54</v>
      </c>
      <c r="H23" s="4" t="s">
        <v>54</v>
      </c>
      <c r="I23" s="5"/>
      <c r="J23" s="4"/>
      <c r="K23" s="4" t="s">
        <v>360</v>
      </c>
      <c r="BJ23" s="44" t="s">
        <v>359</v>
      </c>
      <c r="BK23" s="42"/>
    </row>
    <row r="24" spans="1:63" x14ac:dyDescent="0.25">
      <c r="A24" s="44" t="s">
        <v>18</v>
      </c>
      <c r="B24" s="4" t="s">
        <v>5</v>
      </c>
      <c r="C24" s="4">
        <f>-2+SUM('Planilha Base'!D2)</f>
        <v>-2</v>
      </c>
      <c r="D24" s="5">
        <f>5+SUM('Planilha Base'!B2,'Planilha Base'!B3)</f>
        <v>5</v>
      </c>
      <c r="H24" s="4" t="s">
        <v>15</v>
      </c>
      <c r="I24" s="5"/>
      <c r="J24" s="5"/>
      <c r="K24" s="5"/>
      <c r="BJ24" s="44" t="s">
        <v>18</v>
      </c>
      <c r="BK24" s="42"/>
    </row>
    <row r="25" spans="1:63" x14ac:dyDescent="0.25">
      <c r="A25" s="44" t="s">
        <v>139</v>
      </c>
      <c r="B25" s="4" t="s">
        <v>8</v>
      </c>
      <c r="C25" s="4">
        <f>2+SUM('Planilha Base'!D2)</f>
        <v>2</v>
      </c>
      <c r="D25" s="4">
        <f>2+SUM('Planilha Base'!B2,'Planilha Base'!H3)</f>
        <v>2</v>
      </c>
      <c r="H25" s="4">
        <f>2+SUM('Planilha Base'!H3)</f>
        <v>2</v>
      </c>
      <c r="I25" s="5"/>
      <c r="J25" s="4">
        <v>1</v>
      </c>
      <c r="K25" s="4" t="s">
        <v>140</v>
      </c>
      <c r="BJ25" s="44" t="s">
        <v>139</v>
      </c>
      <c r="BK25" s="42"/>
    </row>
    <row r="26" spans="1:63" x14ac:dyDescent="0.25">
      <c r="A26" s="44" t="s">
        <v>266</v>
      </c>
      <c r="B26" s="4" t="s">
        <v>6</v>
      </c>
      <c r="C26" s="4">
        <f>-1+SUM('Planilha Base'!D2)</f>
        <v>-1</v>
      </c>
      <c r="D26" s="4">
        <f>1+SUM('Planilha Base'!B2,'Planilha Base'!D3)</f>
        <v>1</v>
      </c>
      <c r="H26" s="4">
        <f>2+SUM('Planilha Base'!H3)</f>
        <v>2</v>
      </c>
      <c r="I26" s="5"/>
      <c r="J26" s="4">
        <v>1</v>
      </c>
      <c r="K26" s="4" t="s">
        <v>267</v>
      </c>
      <c r="BJ26" s="44" t="s">
        <v>266</v>
      </c>
      <c r="BK26" s="42"/>
    </row>
    <row r="27" spans="1:63" x14ac:dyDescent="0.25">
      <c r="A27" s="44" t="s">
        <v>166</v>
      </c>
      <c r="B27" s="4" t="s">
        <v>9</v>
      </c>
      <c r="C27" s="4">
        <f>-1+SUM('Planilha Base'!H2)</f>
        <v>-1</v>
      </c>
      <c r="D27" s="4" t="s">
        <v>14</v>
      </c>
      <c r="H27" s="4">
        <f>-1+SUM('Planilha Base'!H3)</f>
        <v>-1</v>
      </c>
      <c r="I27" s="4">
        <v>1</v>
      </c>
      <c r="J27" s="5"/>
      <c r="K27" s="4" t="s">
        <v>167</v>
      </c>
      <c r="BJ27" s="44" t="s">
        <v>166</v>
      </c>
      <c r="BK27" s="42"/>
    </row>
    <row r="28" spans="1:63" x14ac:dyDescent="0.25">
      <c r="A28" s="44" t="s">
        <v>363</v>
      </c>
      <c r="B28" s="4" t="s">
        <v>9</v>
      </c>
      <c r="C28" s="4">
        <f>-3+SUM('Planilha Base'!H2)</f>
        <v>-3</v>
      </c>
      <c r="D28" s="4" t="s">
        <v>54</v>
      </c>
      <c r="H28" s="4" t="s">
        <v>14</v>
      </c>
      <c r="I28" s="4">
        <v>1</v>
      </c>
      <c r="J28" s="4"/>
      <c r="K28" s="4" t="s">
        <v>364</v>
      </c>
      <c r="BJ28" s="44" t="s">
        <v>363</v>
      </c>
      <c r="BK28" s="42"/>
    </row>
    <row r="29" spans="1:63" x14ac:dyDescent="0.25">
      <c r="A29" s="44" t="s">
        <v>234</v>
      </c>
      <c r="B29" s="4" t="s">
        <v>13</v>
      </c>
      <c r="C29" s="4">
        <f>-1+SUM('Planilha Base'!D2)</f>
        <v>-1</v>
      </c>
      <c r="D29" s="4">
        <f>2+SUM('Planilha Base'!B2,'Planilha Base'!J3)</f>
        <v>2</v>
      </c>
      <c r="E29" t="s">
        <v>110</v>
      </c>
      <c r="H29" s="4">
        <f>0+SUM('Planilha Base'!H3)</f>
        <v>0</v>
      </c>
      <c r="I29" s="5"/>
      <c r="J29" s="5"/>
      <c r="K29" s="4" t="s">
        <v>930</v>
      </c>
      <c r="BJ29" s="44" t="s">
        <v>234</v>
      </c>
      <c r="BK29" s="42"/>
    </row>
    <row r="30" spans="1:63" x14ac:dyDescent="0.25">
      <c r="A30" s="44" t="s">
        <v>168</v>
      </c>
      <c r="B30" s="4" t="s">
        <v>9</v>
      </c>
      <c r="C30" s="4">
        <f>-1+SUM('Planilha Base'!H2)</f>
        <v>-1</v>
      </c>
      <c r="D30" s="4" t="s">
        <v>14</v>
      </c>
      <c r="H30" s="4">
        <f>-1+SUM('Planilha Base'!H3)</f>
        <v>-1</v>
      </c>
      <c r="I30" s="4">
        <v>1</v>
      </c>
      <c r="J30" s="5"/>
      <c r="K30" s="4" t="s">
        <v>169</v>
      </c>
      <c r="BJ30" s="44" t="s">
        <v>168</v>
      </c>
      <c r="BK30" s="42"/>
    </row>
    <row r="31" spans="1:63" x14ac:dyDescent="0.25">
      <c r="A31" s="44" t="s">
        <v>19</v>
      </c>
      <c r="B31" s="4" t="s">
        <v>5</v>
      </c>
      <c r="C31" s="4">
        <f>0+SUM('Planilha Base'!D2)</f>
        <v>0</v>
      </c>
      <c r="D31" s="4">
        <f>4+SUM('Planilha Base'!B2,'Planilha Base'!B3)</f>
        <v>4</v>
      </c>
      <c r="H31" s="4">
        <f>2+SUM('Planilha Base'!H3)</f>
        <v>2</v>
      </c>
      <c r="I31" s="5"/>
      <c r="J31" s="4">
        <v>1</v>
      </c>
      <c r="K31" s="5"/>
      <c r="BJ31" s="44" t="s">
        <v>19</v>
      </c>
      <c r="BK31" s="42"/>
    </row>
    <row r="32" spans="1:63" x14ac:dyDescent="0.25">
      <c r="A32" s="44" t="s">
        <v>20</v>
      </c>
      <c r="B32" s="4" t="s">
        <v>5</v>
      </c>
      <c r="C32" s="4">
        <f>0+SUM('Planilha Base'!D2)</f>
        <v>0</v>
      </c>
      <c r="D32" s="4">
        <f>4+SUM('Planilha Base'!B2,'Planilha Base'!B3)</f>
        <v>4</v>
      </c>
      <c r="E32" t="s">
        <v>110</v>
      </c>
      <c r="F32" s="4" t="s">
        <v>562</v>
      </c>
      <c r="H32" s="4">
        <f>2+SUM('Planilha Base'!H3)</f>
        <v>2</v>
      </c>
      <c r="I32" s="5"/>
      <c r="J32" s="4">
        <v>1</v>
      </c>
      <c r="K32" s="4" t="s">
        <v>39</v>
      </c>
      <c r="BJ32" s="44" t="s">
        <v>20</v>
      </c>
      <c r="BK32" s="42"/>
    </row>
    <row r="33" spans="1:63" x14ac:dyDescent="0.25">
      <c r="A33" s="44" t="s">
        <v>303</v>
      </c>
      <c r="B33" s="4" t="s">
        <v>9</v>
      </c>
      <c r="C33" s="4">
        <f>1+SUM('Planilha Base'!H2)</f>
        <v>1</v>
      </c>
      <c r="D33" s="4" t="s">
        <v>14</v>
      </c>
      <c r="H33" s="4" t="s">
        <v>14</v>
      </c>
      <c r="I33" s="4">
        <v>1</v>
      </c>
      <c r="J33" s="5"/>
      <c r="K33" s="4" t="s">
        <v>304</v>
      </c>
      <c r="BJ33" s="44" t="s">
        <v>303</v>
      </c>
      <c r="BK33" s="42"/>
    </row>
    <row r="34" spans="1:63" x14ac:dyDescent="0.25">
      <c r="A34" s="44" t="s">
        <v>94</v>
      </c>
      <c r="B34" s="4" t="s">
        <v>5</v>
      </c>
      <c r="C34" s="4">
        <f>2+SUM('Planilha Base'!D2)</f>
        <v>2</v>
      </c>
      <c r="D34" s="4">
        <f>0+SUM('Planilha Base'!B2,'Planilha Base'!B3)</f>
        <v>0</v>
      </c>
      <c r="H34" s="4" t="s">
        <v>14</v>
      </c>
      <c r="I34" s="5"/>
      <c r="J34" s="5"/>
      <c r="K34" s="4" t="s">
        <v>95</v>
      </c>
      <c r="BJ34" s="44" t="s">
        <v>94</v>
      </c>
      <c r="BK34" s="42"/>
    </row>
    <row r="35" spans="1:63" x14ac:dyDescent="0.25">
      <c r="A35" s="44" t="s">
        <v>21</v>
      </c>
      <c r="B35" s="4" t="s">
        <v>5</v>
      </c>
      <c r="C35" s="4">
        <f>0+SUM('Planilha Base'!D2)</f>
        <v>0</v>
      </c>
      <c r="D35" s="4">
        <f>0+SUM('Planilha Base'!B2,'Planilha Base'!B3)</f>
        <v>0</v>
      </c>
      <c r="H35" s="4">
        <f>0+SUM('Planilha Base'!H3)</f>
        <v>0</v>
      </c>
      <c r="I35" s="4">
        <v>1</v>
      </c>
      <c r="J35" s="5"/>
      <c r="K35" s="4" t="s">
        <v>40</v>
      </c>
      <c r="BJ35" s="44" t="s">
        <v>21</v>
      </c>
      <c r="BK35" s="42"/>
    </row>
    <row r="36" spans="1:63" ht="17.25" customHeight="1" x14ac:dyDescent="0.25">
      <c r="A36" s="44" t="s">
        <v>777</v>
      </c>
      <c r="B36" s="4" t="s">
        <v>8</v>
      </c>
      <c r="C36">
        <f>3+SUM('Planilha Base'!D2)</f>
        <v>3</v>
      </c>
      <c r="D36" t="s">
        <v>14</v>
      </c>
      <c r="H36">
        <f>2+SUM('Planilha Base'!H3)</f>
        <v>2</v>
      </c>
      <c r="J36">
        <v>1</v>
      </c>
      <c r="K36" s="61" t="s">
        <v>778</v>
      </c>
      <c r="BJ36" s="44" t="s">
        <v>777</v>
      </c>
    </row>
    <row r="37" spans="1:63" x14ac:dyDescent="0.25">
      <c r="A37" s="44" t="s">
        <v>272</v>
      </c>
      <c r="B37" s="4" t="s">
        <v>13</v>
      </c>
      <c r="C37" s="4">
        <f>1+SUM('Planilha Base'!D2)</f>
        <v>1</v>
      </c>
      <c r="D37" s="4" t="s">
        <v>14</v>
      </c>
      <c r="H37" s="4">
        <f>-2+SUM('Planilha Base'!H3)</f>
        <v>-2</v>
      </c>
      <c r="I37" s="5"/>
      <c r="J37" s="5"/>
      <c r="K37" s="4" t="s">
        <v>273</v>
      </c>
      <c r="BJ37" s="44" t="s">
        <v>272</v>
      </c>
      <c r="BK37" s="42"/>
    </row>
    <row r="38" spans="1:63" x14ac:dyDescent="0.25">
      <c r="A38" s="44" t="s">
        <v>274</v>
      </c>
      <c r="B38" s="4" t="s">
        <v>13</v>
      </c>
      <c r="C38" s="4">
        <f>-1+SUM('Planilha Base'!D2)</f>
        <v>-1</v>
      </c>
      <c r="D38" s="4">
        <f>1+SUM('Planilha Base'!B2,'Planilha Base'!J3)</f>
        <v>1</v>
      </c>
      <c r="H38" s="4">
        <f>1+SUM('Planilha Base'!H3)</f>
        <v>1</v>
      </c>
      <c r="I38" s="5"/>
      <c r="J38" s="5"/>
      <c r="K38" s="4" t="s">
        <v>931</v>
      </c>
      <c r="BJ38" s="44" t="s">
        <v>274</v>
      </c>
      <c r="BK38" s="42"/>
    </row>
    <row r="39" spans="1:63" x14ac:dyDescent="0.25">
      <c r="A39" s="44" t="s">
        <v>285</v>
      </c>
      <c r="B39" s="4" t="s">
        <v>5</v>
      </c>
      <c r="C39" s="4">
        <f>2+SUM('Planilha Base'!D2)</f>
        <v>2</v>
      </c>
      <c r="D39" s="4">
        <f>-1+SUM('Planilha Base'!B2,'Planilha Base'!B3)</f>
        <v>-1</v>
      </c>
      <c r="H39" s="4">
        <f>1+SUM('Planilha Base'!H3)</f>
        <v>1</v>
      </c>
      <c r="I39" s="5"/>
      <c r="J39" s="4">
        <v>1</v>
      </c>
      <c r="K39" s="4" t="s">
        <v>286</v>
      </c>
      <c r="BJ39" s="44" t="s">
        <v>285</v>
      </c>
      <c r="BK39" s="42"/>
    </row>
    <row r="40" spans="1:63" x14ac:dyDescent="0.25">
      <c r="A40" s="44" t="s">
        <v>141</v>
      </c>
      <c r="B40" s="4" t="s">
        <v>8</v>
      </c>
      <c r="C40" s="4">
        <f>0+SUM('Planilha Base'!D2)</f>
        <v>0</v>
      </c>
      <c r="D40" s="4">
        <f>5+SUM('Planilha Base'!B2,'Planilha Base'!H3)</f>
        <v>5</v>
      </c>
      <c r="H40" s="4">
        <f>2+SUM('Planilha Base'!H3)</f>
        <v>2</v>
      </c>
      <c r="I40" s="5"/>
      <c r="J40" s="4">
        <v>1</v>
      </c>
      <c r="K40" s="4" t="s">
        <v>142</v>
      </c>
      <c r="BJ40" s="44" t="s">
        <v>141</v>
      </c>
      <c r="BK40" s="42"/>
    </row>
    <row r="41" spans="1:63" x14ac:dyDescent="0.25">
      <c r="A41" s="44" t="s">
        <v>64</v>
      </c>
      <c r="B41" s="4" t="s">
        <v>6</v>
      </c>
      <c r="C41" s="4">
        <f>-2+SUM('Planilha Base'!D2)</f>
        <v>-2</v>
      </c>
      <c r="D41" s="4">
        <f>1+SUM('Planilha Base'!B2,'Planilha Base'!D3)</f>
        <v>1</v>
      </c>
      <c r="E41">
        <f>4+SUM('Planilha Base'!B2,'Planilha Base'!D3)</f>
        <v>4</v>
      </c>
      <c r="H41" s="4">
        <f>1+SUM('Planilha Base'!H3)</f>
        <v>1</v>
      </c>
      <c r="I41" s="5"/>
      <c r="J41" s="4">
        <v>1</v>
      </c>
      <c r="K41" s="4" t="s">
        <v>65</v>
      </c>
      <c r="BJ41" s="44" t="s">
        <v>64</v>
      </c>
      <c r="BK41" s="42"/>
    </row>
    <row r="42" spans="1:63" x14ac:dyDescent="0.25">
      <c r="A42" s="44" t="s">
        <v>66</v>
      </c>
      <c r="B42" s="4" t="s">
        <v>6</v>
      </c>
      <c r="C42" s="4">
        <f>-2+SUM('Planilha Base'!D2)</f>
        <v>-2</v>
      </c>
      <c r="D42" s="4">
        <f>1+SUM('Planilha Base'!B2,'Planilha Base'!D3)</f>
        <v>1</v>
      </c>
      <c r="E42" t="s">
        <v>563</v>
      </c>
      <c r="H42" s="4">
        <f>-1+SUM('Planilha Base'!H3)</f>
        <v>-1</v>
      </c>
      <c r="I42" s="5"/>
      <c r="J42" s="5"/>
      <c r="K42" s="4" t="s">
        <v>67</v>
      </c>
      <c r="BJ42" s="44" t="s">
        <v>66</v>
      </c>
      <c r="BK42" s="42"/>
    </row>
    <row r="43" spans="1:63" x14ac:dyDescent="0.25">
      <c r="A43" s="44" t="s">
        <v>68</v>
      </c>
      <c r="B43" s="4" t="s">
        <v>6</v>
      </c>
      <c r="C43" s="4">
        <f>0+SUM('Planilha Base'!D2)</f>
        <v>0</v>
      </c>
      <c r="D43" s="4">
        <f>0+SUM('Planilha Base'!B2,'Planilha Base'!D3)</f>
        <v>0</v>
      </c>
      <c r="E43" t="s">
        <v>563</v>
      </c>
      <c r="H43" s="4">
        <f>-2+SUM('Planilha Base'!H3)</f>
        <v>-2</v>
      </c>
      <c r="I43" s="5"/>
      <c r="J43" s="5"/>
      <c r="K43" s="4" t="s">
        <v>69</v>
      </c>
      <c r="BJ43" s="44" t="s">
        <v>68</v>
      </c>
      <c r="BK43" s="42"/>
    </row>
    <row r="44" spans="1:63" x14ac:dyDescent="0.25">
      <c r="A44" s="44" t="s">
        <v>70</v>
      </c>
      <c r="B44" s="4" t="s">
        <v>6</v>
      </c>
      <c r="C44" s="4">
        <f>-1+SUM('Planilha Base'!D2)</f>
        <v>-1</v>
      </c>
      <c r="D44" s="4">
        <f>6+SUM('Planilha Base'!B2,'Planilha Base'!D3)</f>
        <v>6</v>
      </c>
      <c r="E44" t="s">
        <v>564</v>
      </c>
      <c r="F44" s="4" t="s">
        <v>565</v>
      </c>
      <c r="G44" s="4" t="s">
        <v>110</v>
      </c>
      <c r="H44" s="4">
        <f>-2+SUM('Planilha Base'!H3)</f>
        <v>-2</v>
      </c>
      <c r="I44" s="4">
        <v>1</v>
      </c>
      <c r="J44" s="4">
        <v>1</v>
      </c>
      <c r="K44" s="4" t="s">
        <v>943</v>
      </c>
      <c r="BJ44" s="44" t="s">
        <v>70</v>
      </c>
      <c r="BK44" s="42"/>
    </row>
    <row r="45" spans="1:63" x14ac:dyDescent="0.25">
      <c r="A45" s="44" t="s">
        <v>22</v>
      </c>
      <c r="B45" s="4" t="s">
        <v>5</v>
      </c>
      <c r="C45" s="4">
        <f>0+SUM('Planilha Base'!D2)</f>
        <v>0</v>
      </c>
      <c r="D45" s="4">
        <f>6+SUM('Planilha Base'!B2,'Planilha Base'!B3)</f>
        <v>6</v>
      </c>
      <c r="E45" t="s">
        <v>110</v>
      </c>
      <c r="F45" s="4" t="s">
        <v>565</v>
      </c>
      <c r="H45" s="4">
        <f>-2+SUM('Planilha Base'!H3)</f>
        <v>-2</v>
      </c>
      <c r="I45" s="5"/>
      <c r="J45" s="4">
        <v>1</v>
      </c>
      <c r="K45" s="4" t="s">
        <v>942</v>
      </c>
      <c r="BJ45" s="44" t="s">
        <v>22</v>
      </c>
      <c r="BK45" s="42"/>
    </row>
    <row r="46" spans="1:63" ht="13.5" customHeight="1" x14ac:dyDescent="0.25">
      <c r="A46" s="44" t="s">
        <v>287</v>
      </c>
      <c r="B46" s="4" t="s">
        <v>277</v>
      </c>
      <c r="C46" s="4">
        <f>-1+SUM('Planilha Base'!D2)</f>
        <v>-1</v>
      </c>
      <c r="D46" s="4">
        <f>5+SUM('Planilha Base'!B2,'Planilha Base'!D4)</f>
        <v>5</v>
      </c>
      <c r="E46" t="s">
        <v>565</v>
      </c>
      <c r="F46" s="4" t="s">
        <v>110</v>
      </c>
      <c r="G46" s="4" t="s">
        <v>562</v>
      </c>
      <c r="H46" s="4">
        <f>-2+SUM('Planilha Base'!H3)</f>
        <v>-2</v>
      </c>
      <c r="I46" s="5"/>
      <c r="J46" s="5"/>
      <c r="K46" s="4" t="s">
        <v>288</v>
      </c>
      <c r="BJ46" s="44" t="s">
        <v>287</v>
      </c>
      <c r="BK46" s="42"/>
    </row>
    <row r="47" spans="1:63" ht="17.25" customHeight="1" x14ac:dyDescent="0.25">
      <c r="A47" s="44" t="s">
        <v>305</v>
      </c>
      <c r="B47" s="4" t="s">
        <v>9</v>
      </c>
      <c r="C47" s="4">
        <f>-1+SUM('Planilha Base'!H2)</f>
        <v>-1</v>
      </c>
      <c r="D47" s="4" t="s">
        <v>54</v>
      </c>
      <c r="H47" s="4">
        <f>-1+SUM('Planilha Base'!H3)</f>
        <v>-1</v>
      </c>
      <c r="I47" s="4">
        <v>1</v>
      </c>
      <c r="J47" s="5"/>
      <c r="K47" s="4" t="s">
        <v>306</v>
      </c>
      <c r="BJ47" s="44" t="s">
        <v>305</v>
      </c>
      <c r="BK47" s="42"/>
    </row>
    <row r="48" spans="1:63" ht="13.5" customHeight="1" x14ac:dyDescent="0.25">
      <c r="A48" s="44" t="s">
        <v>307</v>
      </c>
      <c r="B48" s="4" t="s">
        <v>5</v>
      </c>
      <c r="C48" s="4">
        <f>-1+SUM('Planilha Base'!H2)</f>
        <v>-1</v>
      </c>
      <c r="D48" s="4">
        <f>2+SUM('Planilha Base'!J2,'Planilha Base'!B4)</f>
        <v>2</v>
      </c>
      <c r="H48" s="4">
        <f>-2+SUM('Planilha Base'!H3)</f>
        <v>-2</v>
      </c>
      <c r="I48" s="4">
        <v>1</v>
      </c>
      <c r="J48" s="5"/>
      <c r="K48" s="4" t="s">
        <v>308</v>
      </c>
      <c r="BJ48" s="44" t="s">
        <v>307</v>
      </c>
      <c r="BK48" s="42"/>
    </row>
    <row r="49" spans="1:63" x14ac:dyDescent="0.25">
      <c r="A49" s="44" t="s">
        <v>143</v>
      </c>
      <c r="B49" s="4" t="s">
        <v>8</v>
      </c>
      <c r="C49" s="4">
        <f>3+SUM('Planilha Base'!D2)</f>
        <v>3</v>
      </c>
      <c r="D49" s="4" t="s">
        <v>14</v>
      </c>
      <c r="H49" s="4">
        <f>2+SUM('Planilha Base'!H3)</f>
        <v>2</v>
      </c>
      <c r="I49" s="5"/>
      <c r="J49" s="5"/>
      <c r="K49" s="4" t="s">
        <v>144</v>
      </c>
      <c r="BJ49" s="44" t="s">
        <v>143</v>
      </c>
      <c r="BK49" s="42"/>
    </row>
    <row r="50" spans="1:63" x14ac:dyDescent="0.25">
      <c r="A50" s="44" t="s">
        <v>224</v>
      </c>
      <c r="B50" s="4" t="s">
        <v>5</v>
      </c>
      <c r="C50" s="4">
        <f>-1+SUM('Planilha Base'!D2)</f>
        <v>-1</v>
      </c>
      <c r="D50" s="4">
        <f>4+SUM('Planilha Base'!B2,'Planilha Base'!B3)</f>
        <v>4</v>
      </c>
      <c r="H50" s="4" t="s">
        <v>14</v>
      </c>
      <c r="I50" s="5"/>
      <c r="J50" s="5"/>
      <c r="K50" s="4" t="s">
        <v>225</v>
      </c>
      <c r="BJ50" s="44" t="s">
        <v>224</v>
      </c>
      <c r="BK50" s="42"/>
    </row>
    <row r="51" spans="1:63" x14ac:dyDescent="0.25">
      <c r="A51" s="44" t="s">
        <v>23</v>
      </c>
      <c r="B51" s="4" t="s">
        <v>5</v>
      </c>
      <c r="C51" s="4">
        <f>-1+SUM('Planilha Base'!D2)</f>
        <v>-1</v>
      </c>
      <c r="D51" s="4">
        <f>-4+SUM('Planilha Base'!B2,'Planilha Base'!B3)</f>
        <v>-4</v>
      </c>
      <c r="H51" s="4">
        <f>-1+SUM('Planilha Base'!H3)</f>
        <v>-1</v>
      </c>
      <c r="I51" s="5"/>
      <c r="J51" s="5"/>
      <c r="K51" s="4" t="s">
        <v>41</v>
      </c>
      <c r="BJ51" s="44" t="s">
        <v>23</v>
      </c>
      <c r="BK51" s="42"/>
    </row>
    <row r="52" spans="1:63" x14ac:dyDescent="0.25">
      <c r="A52" s="44" t="s">
        <v>226</v>
      </c>
      <c r="B52" s="4" t="s">
        <v>5</v>
      </c>
      <c r="C52" s="4">
        <f>2+SUM('Planilha Base'!D2)</f>
        <v>2</v>
      </c>
      <c r="D52" s="4">
        <f>2+SUM('Planilha Base'!B2,'Planilha Base'!B3)</f>
        <v>2</v>
      </c>
      <c r="H52" s="4" t="s">
        <v>15</v>
      </c>
      <c r="I52" s="5"/>
      <c r="J52" s="5"/>
      <c r="K52" s="4"/>
      <c r="BJ52" s="44" t="s">
        <v>226</v>
      </c>
      <c r="BK52" s="42"/>
    </row>
    <row r="53" spans="1:63" x14ac:dyDescent="0.25">
      <c r="A53" s="42" t="s">
        <v>491</v>
      </c>
      <c r="C53">
        <f>0+SUM('Planilha Base'!D2)</f>
        <v>0</v>
      </c>
      <c r="D53">
        <f>3+SUM('Planilha Base'!J2,'Planilha Base'!J3)</f>
        <v>3</v>
      </c>
      <c r="E53" t="s">
        <v>110</v>
      </c>
      <c r="H53" t="s">
        <v>15</v>
      </c>
      <c r="J53">
        <v>1</v>
      </c>
      <c r="K53" t="s">
        <v>515</v>
      </c>
      <c r="BJ53" s="42" t="s">
        <v>491</v>
      </c>
      <c r="BK53" s="42"/>
    </row>
    <row r="54" spans="1:63" x14ac:dyDescent="0.25">
      <c r="A54" s="44" t="s">
        <v>309</v>
      </c>
      <c r="B54" s="4" t="s">
        <v>9</v>
      </c>
      <c r="C54" s="4">
        <f>-2+SUM('Planilha Base'!H2)</f>
        <v>-2</v>
      </c>
      <c r="D54" s="4" t="s">
        <v>54</v>
      </c>
      <c r="H54" s="4" t="s">
        <v>54</v>
      </c>
      <c r="I54" s="4">
        <v>1</v>
      </c>
      <c r="J54" s="4">
        <v>1</v>
      </c>
      <c r="K54" s="4" t="s">
        <v>310</v>
      </c>
      <c r="BJ54" s="44" t="s">
        <v>309</v>
      </c>
      <c r="BK54" s="42"/>
    </row>
    <row r="55" spans="1:63" x14ac:dyDescent="0.25">
      <c r="A55" s="44" t="s">
        <v>311</v>
      </c>
      <c r="B55" s="4" t="s">
        <v>9</v>
      </c>
      <c r="C55" s="4">
        <f>1+SUM('Planilha Base'!H2)</f>
        <v>1</v>
      </c>
      <c r="D55" s="4" t="s">
        <v>14</v>
      </c>
      <c r="H55" s="4" t="s">
        <v>54</v>
      </c>
      <c r="I55" s="4">
        <v>1</v>
      </c>
      <c r="J55" s="5"/>
      <c r="K55" s="4" t="s">
        <v>312</v>
      </c>
      <c r="BJ55" s="44" t="s">
        <v>311</v>
      </c>
      <c r="BK55" s="42"/>
    </row>
    <row r="56" spans="1:63" x14ac:dyDescent="0.25">
      <c r="A56" s="44" t="s">
        <v>96</v>
      </c>
      <c r="B56" s="4" t="s">
        <v>7</v>
      </c>
      <c r="C56" s="4">
        <f>1+SUM('Planilha Base'!D2)</f>
        <v>1</v>
      </c>
      <c r="D56" s="4" t="s">
        <v>14</v>
      </c>
      <c r="H56" s="4" t="s">
        <v>14</v>
      </c>
      <c r="I56" s="4">
        <v>1</v>
      </c>
      <c r="J56" s="5"/>
      <c r="K56" s="4" t="s">
        <v>97</v>
      </c>
      <c r="BJ56" s="44" t="s">
        <v>96</v>
      </c>
      <c r="BK56" s="42"/>
    </row>
    <row r="57" spans="1:63" x14ac:dyDescent="0.25">
      <c r="A57" s="44" t="s">
        <v>313</v>
      </c>
      <c r="B57" s="4" t="s">
        <v>9</v>
      </c>
      <c r="C57" s="4">
        <f>2+SUM('Planilha Base'!H2)</f>
        <v>2</v>
      </c>
      <c r="D57" s="4" t="s">
        <v>14</v>
      </c>
      <c r="H57" s="4">
        <f>-1+SUM('Planilha Base'!H3)</f>
        <v>-1</v>
      </c>
      <c r="I57" s="4">
        <v>1</v>
      </c>
      <c r="J57" s="5"/>
      <c r="K57" s="4" t="s">
        <v>314</v>
      </c>
      <c r="BJ57" s="44" t="s">
        <v>313</v>
      </c>
      <c r="BK57" s="42"/>
    </row>
    <row r="58" spans="1:63" x14ac:dyDescent="0.25">
      <c r="A58" s="44" t="s">
        <v>315</v>
      </c>
      <c r="B58" s="4" t="s">
        <v>9</v>
      </c>
      <c r="C58" s="4">
        <f>-2+SUM('Planilha Base'!H2)</f>
        <v>-2</v>
      </c>
      <c r="D58" s="4">
        <f>1+SUM('Planilha Base'!J2,'Planilha Base'!B4)</f>
        <v>1</v>
      </c>
      <c r="H58" s="4">
        <f>-2+SUM('Planilha Base'!H3)</f>
        <v>-2</v>
      </c>
      <c r="I58" s="4">
        <v>1</v>
      </c>
      <c r="J58" s="5"/>
      <c r="K58" s="4" t="s">
        <v>316</v>
      </c>
      <c r="BJ58" s="44" t="s">
        <v>315</v>
      </c>
      <c r="BK58" s="42"/>
    </row>
    <row r="59" spans="1:63" x14ac:dyDescent="0.25">
      <c r="A59" s="44" t="s">
        <v>289</v>
      </c>
      <c r="B59" s="4" t="s">
        <v>8</v>
      </c>
      <c r="C59" s="4">
        <f>2+SUM('Planilha Base'!D2)</f>
        <v>2</v>
      </c>
      <c r="D59" s="4" t="s">
        <v>14</v>
      </c>
      <c r="H59" s="4" t="s">
        <v>58</v>
      </c>
      <c r="I59" s="5"/>
      <c r="J59" s="5"/>
      <c r="K59" s="4" t="s">
        <v>290</v>
      </c>
      <c r="BJ59" s="44" t="s">
        <v>289</v>
      </c>
      <c r="BK59" s="42"/>
    </row>
    <row r="60" spans="1:63" x14ac:dyDescent="0.25">
      <c r="A60" s="44" t="s">
        <v>170</v>
      </c>
      <c r="B60" s="4" t="s">
        <v>9</v>
      </c>
      <c r="C60" s="4" t="s">
        <v>54</v>
      </c>
      <c r="D60" s="4" t="s">
        <v>54</v>
      </c>
      <c r="H60" s="4" t="s">
        <v>54</v>
      </c>
      <c r="I60" s="5"/>
      <c r="J60" s="5"/>
      <c r="K60" s="4" t="s">
        <v>171</v>
      </c>
      <c r="BJ60" s="44" t="s">
        <v>170</v>
      </c>
      <c r="BK60" s="42"/>
    </row>
    <row r="61" spans="1:63" x14ac:dyDescent="0.25">
      <c r="A61" s="44" t="s">
        <v>275</v>
      </c>
      <c r="B61" s="4" t="s">
        <v>13</v>
      </c>
      <c r="C61" s="4">
        <f>-2+SUM('Planilha Base'!D2)</f>
        <v>-2</v>
      </c>
      <c r="D61" s="4">
        <f>-3+SUM('Planilha Base'!B2,'Planilha Base'!J3)</f>
        <v>-3</v>
      </c>
      <c r="H61" s="4">
        <f>0+SUM('Planilha Base'!H3)</f>
        <v>0</v>
      </c>
      <c r="I61" s="5"/>
      <c r="J61" s="5"/>
      <c r="K61" s="4" t="s">
        <v>932</v>
      </c>
      <c r="BJ61" s="44" t="s">
        <v>275</v>
      </c>
      <c r="BK61" s="42"/>
    </row>
    <row r="62" spans="1:63" x14ac:dyDescent="0.25">
      <c r="A62" s="44" t="s">
        <v>375</v>
      </c>
      <c r="B62" s="4" t="s">
        <v>13</v>
      </c>
      <c r="C62" s="4">
        <f>-1+SUM('Planilha Base'!D2)</f>
        <v>-1</v>
      </c>
      <c r="D62" s="4">
        <f>3+SUM('Planilha Base'!B2,'Planilha Base'!J3)</f>
        <v>3</v>
      </c>
      <c r="E62" t="s">
        <v>110</v>
      </c>
      <c r="H62" s="4" t="s">
        <v>15</v>
      </c>
      <c r="I62" s="5"/>
      <c r="J62" s="5"/>
      <c r="K62" s="4" t="s">
        <v>928</v>
      </c>
      <c r="BJ62" s="44" t="s">
        <v>375</v>
      </c>
      <c r="BK62" s="42"/>
    </row>
    <row r="63" spans="1:63" x14ac:dyDescent="0.25">
      <c r="A63" s="44" t="s">
        <v>317</v>
      </c>
      <c r="B63" s="4" t="s">
        <v>9</v>
      </c>
      <c r="C63" s="4">
        <f>-1+SUM('Planilha Base'!H2)</f>
        <v>-1</v>
      </c>
      <c r="D63" s="4">
        <f>3+SUM('Planilha Base'!J2,'Planilha Base'!B4)</f>
        <v>3</v>
      </c>
      <c r="H63" s="4" t="s">
        <v>14</v>
      </c>
      <c r="I63" s="4">
        <v>1</v>
      </c>
      <c r="J63" s="5"/>
      <c r="K63" s="4" t="s">
        <v>318</v>
      </c>
      <c r="BJ63" s="44" t="s">
        <v>317</v>
      </c>
      <c r="BK63" s="42"/>
    </row>
    <row r="64" spans="1:63" x14ac:dyDescent="0.25">
      <c r="A64" s="44" t="s">
        <v>172</v>
      </c>
      <c r="B64" s="4" t="s">
        <v>9</v>
      </c>
      <c r="C64" s="4">
        <f>-2+SUM('Planilha Base'!H2)</f>
        <v>-2</v>
      </c>
      <c r="D64" s="4">
        <f>2+SUM('Planilha Base'!J2,'Planilha Base'!B4)</f>
        <v>2</v>
      </c>
      <c r="H64" s="4" t="s">
        <v>14</v>
      </c>
      <c r="I64" s="4">
        <v>1</v>
      </c>
      <c r="J64" s="5"/>
      <c r="K64" s="4" t="s">
        <v>173</v>
      </c>
      <c r="BJ64" s="44" t="s">
        <v>172</v>
      </c>
      <c r="BK64" s="42"/>
    </row>
    <row r="65" spans="1:63" x14ac:dyDescent="0.25">
      <c r="A65" s="44" t="s">
        <v>24</v>
      </c>
      <c r="B65" s="4" t="s">
        <v>5</v>
      </c>
      <c r="C65" s="4">
        <f>-1+SUM('Planilha Base'!D2)</f>
        <v>-1</v>
      </c>
      <c r="D65" s="4">
        <f>3+SUM('Planilha Base'!B2,'Planilha Base'!B3)</f>
        <v>3</v>
      </c>
      <c r="H65" s="4">
        <f>-2+SUM('Planilha Base'!H3)</f>
        <v>-2</v>
      </c>
      <c r="I65" s="5"/>
      <c r="J65" s="5"/>
      <c r="K65" s="4" t="s">
        <v>42</v>
      </c>
      <c r="BJ65" s="44" t="s">
        <v>24</v>
      </c>
      <c r="BK65" s="42"/>
    </row>
    <row r="66" spans="1:63" x14ac:dyDescent="0.25">
      <c r="A66" s="44" t="s">
        <v>25</v>
      </c>
      <c r="B66" s="4" t="s">
        <v>5</v>
      </c>
      <c r="C66" s="4">
        <f>-1+SUM('Planilha Base'!D2)</f>
        <v>-1</v>
      </c>
      <c r="D66" s="4">
        <f>6+SUM('Planilha Base'!B2,'Planilha Base'!B3)</f>
        <v>6</v>
      </c>
      <c r="E66" t="s">
        <v>854</v>
      </c>
      <c r="F66" s="4" t="s">
        <v>110</v>
      </c>
      <c r="H66" s="4">
        <f>-2+SUM('Planilha Base'!H3)</f>
        <v>-2</v>
      </c>
      <c r="I66" s="4">
        <v>1</v>
      </c>
      <c r="J66" s="4">
        <v>1</v>
      </c>
      <c r="K66" s="4" t="s">
        <v>945</v>
      </c>
      <c r="BJ66" s="44" t="s">
        <v>25</v>
      </c>
      <c r="BK66" s="42"/>
    </row>
    <row r="67" spans="1:63" x14ac:dyDescent="0.25">
      <c r="A67" s="44" t="s">
        <v>319</v>
      </c>
      <c r="B67" s="4" t="s">
        <v>9</v>
      </c>
      <c r="C67" s="4" t="s">
        <v>54</v>
      </c>
      <c r="D67" s="4" t="s">
        <v>54</v>
      </c>
      <c r="E67" s="4" t="s">
        <v>569</v>
      </c>
      <c r="F67" s="4" t="s">
        <v>570</v>
      </c>
      <c r="H67" s="4" t="s">
        <v>54</v>
      </c>
      <c r="I67" s="4">
        <v>1</v>
      </c>
      <c r="J67" s="5"/>
      <c r="K67" s="4" t="s">
        <v>320</v>
      </c>
      <c r="BJ67" s="44" t="s">
        <v>319</v>
      </c>
      <c r="BK67" s="42"/>
    </row>
    <row r="68" spans="1:63" x14ac:dyDescent="0.25">
      <c r="A68" s="44" t="s">
        <v>71</v>
      </c>
      <c r="B68" s="4" t="s">
        <v>6</v>
      </c>
      <c r="C68" s="4">
        <f>-1+SUM('Planilha Base'!D2)</f>
        <v>-1</v>
      </c>
      <c r="D68" s="4">
        <f>7+SUM('Planilha Base'!B2,'Planilha Base'!D3)</f>
        <v>7</v>
      </c>
      <c r="H68" s="4" t="s">
        <v>14</v>
      </c>
      <c r="I68" s="4">
        <v>1</v>
      </c>
      <c r="J68" s="4">
        <v>1</v>
      </c>
      <c r="K68" s="4" t="s">
        <v>72</v>
      </c>
      <c r="BJ68" s="44" t="s">
        <v>71</v>
      </c>
      <c r="BK68" s="42"/>
    </row>
    <row r="69" spans="1:63" x14ac:dyDescent="0.25">
      <c r="A69" s="44" t="s">
        <v>321</v>
      </c>
      <c r="B69" s="4" t="s">
        <v>9</v>
      </c>
      <c r="C69" s="4" t="s">
        <v>54</v>
      </c>
      <c r="D69" s="4" t="s">
        <v>54</v>
      </c>
      <c r="H69" s="4" t="s">
        <v>54</v>
      </c>
      <c r="I69" s="4">
        <v>1</v>
      </c>
      <c r="J69" s="5"/>
      <c r="K69" s="4" t="s">
        <v>322</v>
      </c>
      <c r="BJ69" s="44" t="s">
        <v>321</v>
      </c>
      <c r="BK69" s="42"/>
    </row>
    <row r="70" spans="1:63" x14ac:dyDescent="0.25">
      <c r="A70" s="44" t="s">
        <v>145</v>
      </c>
      <c r="B70" s="4" t="s">
        <v>8</v>
      </c>
      <c r="C70" s="4">
        <f>0+SUM('Planilha Base'!D2)</f>
        <v>0</v>
      </c>
      <c r="D70" s="4">
        <f>3+SUM('Planilha Base'!B2,'Planilha Base'!H3)</f>
        <v>3</v>
      </c>
      <c r="H70" s="4">
        <f>1+SUM('Planilha Base'!H3)</f>
        <v>1</v>
      </c>
      <c r="I70" s="5"/>
      <c r="J70" s="4">
        <v>1</v>
      </c>
      <c r="K70" s="4" t="s">
        <v>146</v>
      </c>
      <c r="BJ70" s="44" t="s">
        <v>145</v>
      </c>
      <c r="BK70" s="42"/>
    </row>
    <row r="71" spans="1:63" x14ac:dyDescent="0.25">
      <c r="A71" s="44" t="s">
        <v>174</v>
      </c>
      <c r="B71" s="4" t="s">
        <v>9</v>
      </c>
      <c r="C71" s="4">
        <f>-2+SUM('Planilha Base'!H2)</f>
        <v>-2</v>
      </c>
      <c r="D71" s="4">
        <f>2+SUM('Planilha Base'!J2,'Planilha Base'!B4)</f>
        <v>2</v>
      </c>
      <c r="H71" s="4">
        <f>0+SUM('Planilha Base'!H3)</f>
        <v>0</v>
      </c>
      <c r="I71" s="4">
        <v>1</v>
      </c>
      <c r="J71" s="4">
        <v>1</v>
      </c>
      <c r="K71" s="4" t="s">
        <v>175</v>
      </c>
      <c r="BJ71" s="44" t="s">
        <v>174</v>
      </c>
      <c r="BK71" s="42"/>
    </row>
    <row r="72" spans="1:63" x14ac:dyDescent="0.25">
      <c r="A72" s="44" t="s">
        <v>147</v>
      </c>
      <c r="B72" s="4" t="s">
        <v>8</v>
      </c>
      <c r="C72" s="4">
        <f>0+SUM('Planilha Base'!D2)</f>
        <v>0</v>
      </c>
      <c r="D72" s="4">
        <f>4+SUM('Planilha Base'!B2,'Planilha Base'!H3)</f>
        <v>4</v>
      </c>
      <c r="H72" s="4">
        <f>3+SUM('Planilha Base'!H3)</f>
        <v>3</v>
      </c>
      <c r="I72" s="5"/>
      <c r="J72" s="4">
        <v>1</v>
      </c>
      <c r="K72" s="4" t="s">
        <v>148</v>
      </c>
      <c r="BJ72" s="44" t="s">
        <v>147</v>
      </c>
      <c r="BK72" s="42"/>
    </row>
    <row r="73" spans="1:63" x14ac:dyDescent="0.25">
      <c r="A73" s="44" t="s">
        <v>149</v>
      </c>
      <c r="B73" s="4" t="s">
        <v>8</v>
      </c>
      <c r="C73" s="4">
        <f>0+SUM('Planilha Base'!D2)</f>
        <v>0</v>
      </c>
      <c r="D73" s="4">
        <f>1+SUM('Planilha Base'!B2,'Planilha Base'!H3)</f>
        <v>1</v>
      </c>
      <c r="H73" s="4">
        <f>2+SUM('Planilha Base'!H3)</f>
        <v>2</v>
      </c>
      <c r="I73" s="5"/>
      <c r="J73" s="4">
        <v>1</v>
      </c>
      <c r="K73" s="4" t="s">
        <v>150</v>
      </c>
      <c r="BJ73" s="44" t="s">
        <v>149</v>
      </c>
      <c r="BK73" s="42"/>
    </row>
    <row r="74" spans="1:63" x14ac:dyDescent="0.25">
      <c r="A74" s="42" t="s">
        <v>675</v>
      </c>
      <c r="C74">
        <f>SUM('Planilha Base'!D2)</f>
        <v>0</v>
      </c>
      <c r="D74">
        <f>SUM('Planilha Base'!B2,'Planilha Base'!D3)+3</f>
        <v>3</v>
      </c>
      <c r="H74">
        <f>SUM('Planilha Base'!H3)+2</f>
        <v>2</v>
      </c>
      <c r="J74">
        <v>1</v>
      </c>
      <c r="K74" t="s">
        <v>679</v>
      </c>
      <c r="BJ74" s="42" t="s">
        <v>675</v>
      </c>
      <c r="BK74" s="42"/>
    </row>
    <row r="75" spans="1:63" x14ac:dyDescent="0.25">
      <c r="A75" s="44" t="s">
        <v>73</v>
      </c>
      <c r="B75" s="4" t="s">
        <v>6</v>
      </c>
      <c r="C75" s="4">
        <f>1+SUM('Planilha Base'!D2)</f>
        <v>1</v>
      </c>
      <c r="D75" s="4">
        <f>2+SUM('Planilha Base'!B2,'Planilha Base'!D3)</f>
        <v>2</v>
      </c>
      <c r="H75" s="4">
        <f>1+SUM('Planilha Base'!H3)</f>
        <v>1</v>
      </c>
      <c r="I75" s="5"/>
      <c r="J75" s="4">
        <v>1</v>
      </c>
      <c r="K75" s="4" t="s">
        <v>72</v>
      </c>
      <c r="BJ75" s="44" t="s">
        <v>73</v>
      </c>
      <c r="BK75" s="42"/>
    </row>
    <row r="76" spans="1:63" x14ac:dyDescent="0.25">
      <c r="A76" s="44" t="s">
        <v>237</v>
      </c>
      <c r="B76" s="4" t="s">
        <v>8</v>
      </c>
      <c r="C76" s="4">
        <f>-2+SUM('Planilha Base'!D2)</f>
        <v>-2</v>
      </c>
      <c r="D76" s="4">
        <f>2+SUM('Planilha Base'!B2,'Planilha Base'!H3)</f>
        <v>2</v>
      </c>
      <c r="H76" s="4">
        <f>5+SUM('Planilha Base'!H3)</f>
        <v>5</v>
      </c>
      <c r="I76" s="5"/>
      <c r="J76" s="4">
        <v>1</v>
      </c>
      <c r="K76" s="4" t="s">
        <v>238</v>
      </c>
      <c r="BJ76" s="44" t="s">
        <v>237</v>
      </c>
      <c r="BK76" s="42"/>
    </row>
    <row r="77" spans="1:63" x14ac:dyDescent="0.25">
      <c r="A77" s="44" t="s">
        <v>376</v>
      </c>
      <c r="B77" s="4" t="s">
        <v>13</v>
      </c>
      <c r="C77" s="4">
        <f>-1+SUM('Planilha Base'!D2)</f>
        <v>-1</v>
      </c>
      <c r="D77" s="4">
        <f>0+SUM('Planilha Base'!B2,'Planilha Base'!J3)</f>
        <v>0</v>
      </c>
      <c r="H77" s="4">
        <f>2+SUM('Planilha Base'!H3)</f>
        <v>2</v>
      </c>
      <c r="I77" s="5"/>
      <c r="J77" s="5"/>
      <c r="K77" s="4" t="s">
        <v>933</v>
      </c>
      <c r="BJ77" s="44" t="s">
        <v>376</v>
      </c>
      <c r="BK77" s="42"/>
    </row>
    <row r="78" spans="1:63" x14ac:dyDescent="0.25">
      <c r="A78" s="44" t="s">
        <v>74</v>
      </c>
      <c r="B78" s="4" t="s">
        <v>6</v>
      </c>
      <c r="C78" s="4">
        <f>0+SUM('Planilha Base'!D2)</f>
        <v>0</v>
      </c>
      <c r="D78" s="4">
        <f>6+SUM('Planilha Base'!B2,'Planilha Base'!D3)</f>
        <v>6</v>
      </c>
      <c r="E78" t="s">
        <v>110</v>
      </c>
      <c r="F78" s="4" t="s">
        <v>565</v>
      </c>
      <c r="H78" s="4">
        <f>-2+SUM('Planilha Base'!H3)</f>
        <v>-2</v>
      </c>
      <c r="I78" s="5"/>
      <c r="J78" s="4">
        <v>1</v>
      </c>
      <c r="K78" s="4" t="s">
        <v>944</v>
      </c>
      <c r="BJ78" s="44" t="s">
        <v>74</v>
      </c>
      <c r="BK78" s="42"/>
    </row>
    <row r="79" spans="1:63" x14ac:dyDescent="0.25">
      <c r="A79" s="44" t="s">
        <v>75</v>
      </c>
      <c r="B79" s="4" t="s">
        <v>6</v>
      </c>
      <c r="C79" s="4">
        <f>-2+SUM('Planilha Base'!D2)</f>
        <v>-2</v>
      </c>
      <c r="D79" s="4">
        <f>3+SUM('Planilha Base'!B2,'Planilha Base'!D3)</f>
        <v>3</v>
      </c>
      <c r="E79" t="s">
        <v>110</v>
      </c>
      <c r="H79" s="4">
        <f>-2+SUM('Planilha Base'!H3)</f>
        <v>-2</v>
      </c>
      <c r="I79" s="5"/>
      <c r="J79" s="5"/>
      <c r="K79" s="4" t="s">
        <v>76</v>
      </c>
      <c r="BJ79" s="44" t="s">
        <v>75</v>
      </c>
      <c r="BK79" s="42"/>
    </row>
    <row r="80" spans="1:63" x14ac:dyDescent="0.25">
      <c r="A80" s="44" t="s">
        <v>373</v>
      </c>
      <c r="B80" s="4" t="s">
        <v>6</v>
      </c>
      <c r="C80" s="4">
        <f>2+SUM('Planilha Base'!D2)</f>
        <v>2</v>
      </c>
      <c r="D80" s="4">
        <f>1+SUM('Planilha Base'!B2,'Planilha Base'!D3)</f>
        <v>1</v>
      </c>
      <c r="E80" t="s">
        <v>563</v>
      </c>
      <c r="F80" s="4" t="s">
        <v>572</v>
      </c>
      <c r="G80" s="4" t="s">
        <v>573</v>
      </c>
      <c r="H80" s="4" t="s">
        <v>58</v>
      </c>
      <c r="I80" s="5"/>
      <c r="J80" s="4">
        <v>1</v>
      </c>
      <c r="K80" s="4" t="s">
        <v>374</v>
      </c>
      <c r="BJ80" s="44" t="s">
        <v>373</v>
      </c>
      <c r="BK80" s="42"/>
    </row>
    <row r="81" spans="1:63" x14ac:dyDescent="0.25">
      <c r="A81" s="44" t="s">
        <v>77</v>
      </c>
      <c r="B81" s="4" t="s">
        <v>6</v>
      </c>
      <c r="C81" s="4">
        <f>-2+SUM('Planilha Base'!D2)</f>
        <v>-2</v>
      </c>
      <c r="D81" s="4">
        <f>4+SUM('Planilha Base'!B2,'Planilha Base'!D3)</f>
        <v>4</v>
      </c>
      <c r="E81" t="s">
        <v>574</v>
      </c>
      <c r="F81" s="4" t="s">
        <v>572</v>
      </c>
      <c r="G81" s="4" t="s">
        <v>575</v>
      </c>
      <c r="H81" s="4" t="s">
        <v>58</v>
      </c>
      <c r="I81" s="5"/>
      <c r="J81" s="5"/>
      <c r="K81" s="4" t="s">
        <v>78</v>
      </c>
      <c r="BJ81" s="44" t="s">
        <v>77</v>
      </c>
      <c r="BK81" s="42"/>
    </row>
    <row r="82" spans="1:63" x14ac:dyDescent="0.25">
      <c r="A82" s="44" t="s">
        <v>227</v>
      </c>
      <c r="B82" s="4" t="s">
        <v>6</v>
      </c>
      <c r="C82" s="4">
        <f>0+SUM('Planilha Base'!D2)</f>
        <v>0</v>
      </c>
      <c r="D82" s="4">
        <f>2+SUM('Planilha Base'!B2,'Planilha Base'!D3)</f>
        <v>2</v>
      </c>
      <c r="E82" t="s">
        <v>576</v>
      </c>
      <c r="F82" s="4" t="s">
        <v>577</v>
      </c>
      <c r="H82" s="4">
        <f>0+SUM('Planilha Base'!H3)</f>
        <v>0</v>
      </c>
      <c r="I82" s="5"/>
      <c r="J82" s="5"/>
      <c r="K82" s="4" t="s">
        <v>228</v>
      </c>
      <c r="BJ82" s="44" t="s">
        <v>227</v>
      </c>
      <c r="BK82" s="42"/>
    </row>
    <row r="83" spans="1:63" x14ac:dyDescent="0.25">
      <c r="A83" s="44" t="s">
        <v>176</v>
      </c>
      <c r="B83" s="4" t="s">
        <v>9</v>
      </c>
      <c r="C83" s="4">
        <f>1+SUM('Planilha Base'!H2)</f>
        <v>1</v>
      </c>
      <c r="D83" s="4" t="s">
        <v>14</v>
      </c>
      <c r="H83" s="4">
        <f>0+SUM('Planilha Base'!H3)</f>
        <v>0</v>
      </c>
      <c r="I83" s="4">
        <v>2</v>
      </c>
      <c r="J83" s="5"/>
      <c r="K83" s="4" t="s">
        <v>177</v>
      </c>
      <c r="BJ83" s="44" t="s">
        <v>176</v>
      </c>
      <c r="BK83" s="42"/>
    </row>
    <row r="84" spans="1:63" x14ac:dyDescent="0.25">
      <c r="A84" s="44" t="s">
        <v>116</v>
      </c>
      <c r="B84" s="4" t="s">
        <v>13</v>
      </c>
      <c r="C84" s="4">
        <f>4+SUM('Planilha Base'!D2)</f>
        <v>4</v>
      </c>
      <c r="D84" s="4" t="s">
        <v>14</v>
      </c>
      <c r="H84" s="4">
        <f>-1+SUM('Planilha Base'!H3)</f>
        <v>-1</v>
      </c>
      <c r="I84" s="5"/>
      <c r="J84" s="5"/>
      <c r="K84" s="4" t="s">
        <v>117</v>
      </c>
      <c r="BJ84" s="44" t="s">
        <v>116</v>
      </c>
      <c r="BK84" s="42"/>
    </row>
    <row r="85" spans="1:63" x14ac:dyDescent="0.25">
      <c r="A85" s="44" t="s">
        <v>79</v>
      </c>
      <c r="B85" s="4" t="s">
        <v>6</v>
      </c>
      <c r="C85" s="4">
        <f>-2+SUM('Planilha Base'!D2)</f>
        <v>-2</v>
      </c>
      <c r="D85" s="4">
        <f>1+SUM('Planilha Base'!B2,'Planilha Base'!D3)</f>
        <v>1</v>
      </c>
      <c r="E85" t="s">
        <v>558</v>
      </c>
      <c r="F85" s="4" t="s">
        <v>578</v>
      </c>
      <c r="H85" s="4" t="s">
        <v>14</v>
      </c>
      <c r="I85" s="5"/>
      <c r="J85" s="4">
        <v>2</v>
      </c>
      <c r="K85" s="4" t="s">
        <v>80</v>
      </c>
      <c r="BJ85" s="44" t="s">
        <v>79</v>
      </c>
      <c r="BK85" s="42"/>
    </row>
    <row r="86" spans="1:63" x14ac:dyDescent="0.25">
      <c r="A86" s="44" t="s">
        <v>361</v>
      </c>
      <c r="B86" s="4" t="s">
        <v>8</v>
      </c>
      <c r="C86" s="4" t="s">
        <v>54</v>
      </c>
      <c r="D86" s="4" t="s">
        <v>54</v>
      </c>
      <c r="H86" s="4" t="s">
        <v>54</v>
      </c>
      <c r="I86" s="5"/>
      <c r="J86" s="4">
        <v>1</v>
      </c>
      <c r="K86" s="4" t="s">
        <v>362</v>
      </c>
      <c r="BJ86" s="44" t="s">
        <v>361</v>
      </c>
      <c r="BK86" s="42"/>
    </row>
    <row r="87" spans="1:63" x14ac:dyDescent="0.25">
      <c r="A87" s="44" t="s">
        <v>118</v>
      </c>
      <c r="B87" s="4" t="s">
        <v>13</v>
      </c>
      <c r="C87" s="4">
        <f>-2+SUM('Planilha Base'!D2)</f>
        <v>-2</v>
      </c>
      <c r="D87" s="4">
        <f>5+SUM('Planilha Base'!B2,'Planilha Base'!J3)</f>
        <v>5</v>
      </c>
      <c r="H87" s="4" t="s">
        <v>58</v>
      </c>
      <c r="I87" s="5"/>
      <c r="J87" s="5"/>
      <c r="K87" s="4" t="s">
        <v>934</v>
      </c>
      <c r="BJ87" s="44" t="s">
        <v>118</v>
      </c>
      <c r="BK87" s="42"/>
    </row>
    <row r="88" spans="1:63" x14ac:dyDescent="0.25">
      <c r="A88" s="44" t="s">
        <v>81</v>
      </c>
      <c r="B88" s="4" t="s">
        <v>6</v>
      </c>
      <c r="C88" s="4">
        <f>-1+SUM('Planilha Base'!D2)</f>
        <v>-1</v>
      </c>
      <c r="D88" s="4">
        <f>4+SUM('Planilha Base'!B2,'Planilha Base'!D3)</f>
        <v>4</v>
      </c>
      <c r="E88" t="s">
        <v>110</v>
      </c>
      <c r="F88" s="4" t="s">
        <v>562</v>
      </c>
      <c r="H88" s="4">
        <f>-2+SUM('Planilha Base'!H3)</f>
        <v>-2</v>
      </c>
      <c r="I88" s="5"/>
      <c r="J88" s="5"/>
      <c r="K88" s="4" t="s">
        <v>39</v>
      </c>
      <c r="BJ88" s="44" t="s">
        <v>81</v>
      </c>
      <c r="BK88" s="42"/>
    </row>
    <row r="89" spans="1:63" x14ac:dyDescent="0.25">
      <c r="A89" s="44" t="s">
        <v>390</v>
      </c>
      <c r="B89" s="4" t="s">
        <v>6</v>
      </c>
      <c r="C89" s="4">
        <f>0+SUM('Planilha Base'!D2)</f>
        <v>0</v>
      </c>
      <c r="D89" s="4">
        <f>3+SUM('Planilha Base'!B2,'Planilha Base'!D3)</f>
        <v>3</v>
      </c>
      <c r="H89" s="4">
        <f>3+SUM('Planilha Base'!H3)</f>
        <v>3</v>
      </c>
      <c r="I89" s="5"/>
      <c r="J89" s="4">
        <v>1</v>
      </c>
      <c r="K89" s="4" t="s">
        <v>391</v>
      </c>
      <c r="BJ89" s="44" t="s">
        <v>390</v>
      </c>
      <c r="BK89" s="42"/>
    </row>
    <row r="90" spans="1:63" x14ac:dyDescent="0.25">
      <c r="A90" s="44" t="s">
        <v>257</v>
      </c>
      <c r="B90" s="4" t="s">
        <v>5</v>
      </c>
      <c r="C90" s="4">
        <f>-2+SUM('Planilha Base'!D2)</f>
        <v>-2</v>
      </c>
      <c r="D90" s="4">
        <f>4+SUM('Planilha Base'!B2,'Planilha Base'!B3)</f>
        <v>4</v>
      </c>
      <c r="H90" s="4">
        <f>-2+SUM('Planilha Base'!H3)</f>
        <v>-2</v>
      </c>
      <c r="I90" s="5"/>
      <c r="J90" s="5"/>
      <c r="K90" s="4"/>
      <c r="BJ90" s="44" t="s">
        <v>257</v>
      </c>
      <c r="BK90" s="42"/>
    </row>
    <row r="91" spans="1:63" x14ac:dyDescent="0.25">
      <c r="A91" s="44" t="s">
        <v>119</v>
      </c>
      <c r="B91" s="4" t="s">
        <v>13</v>
      </c>
      <c r="C91" s="4">
        <f>1+SUM('Planilha Base'!D2)</f>
        <v>1</v>
      </c>
      <c r="D91" s="4">
        <f>3+SUM('Planilha Base'!B2,'Planilha Base'!J3)</f>
        <v>3</v>
      </c>
      <c r="E91" t="s">
        <v>559</v>
      </c>
      <c r="H91" s="4" t="s">
        <v>15</v>
      </c>
      <c r="I91" s="5"/>
      <c r="J91" s="5"/>
      <c r="K91" s="4" t="s">
        <v>113</v>
      </c>
      <c r="BJ91" s="44" t="s">
        <v>119</v>
      </c>
      <c r="BK91" s="42"/>
    </row>
    <row r="92" spans="1:63" x14ac:dyDescent="0.25">
      <c r="A92" s="44" t="s">
        <v>26</v>
      </c>
      <c r="B92" s="4" t="s">
        <v>5</v>
      </c>
      <c r="C92" s="4">
        <f>0+SUM('Planilha Base'!D2)</f>
        <v>0</v>
      </c>
      <c r="D92" s="4">
        <f>3+SUM('Planilha Base'!B2,'Planilha Base'!B3)</f>
        <v>3</v>
      </c>
      <c r="H92" s="4">
        <f>-2+SUM('Planilha Base'!H3)</f>
        <v>-2</v>
      </c>
      <c r="I92" s="5"/>
      <c r="J92" s="5"/>
      <c r="K92" s="5"/>
      <c r="BJ92" s="44" t="s">
        <v>26</v>
      </c>
      <c r="BK92" s="42"/>
    </row>
    <row r="93" spans="1:63" x14ac:dyDescent="0.25">
      <c r="A93" s="44" t="s">
        <v>120</v>
      </c>
      <c r="B93" s="4" t="s">
        <v>13</v>
      </c>
      <c r="C93" s="4">
        <f>-1+SUM('Planilha Base'!D2)</f>
        <v>-1</v>
      </c>
      <c r="D93" s="4">
        <f>3+SUM('Planilha Base'!B2,'Planilha Base'!J3)</f>
        <v>3</v>
      </c>
      <c r="E93" t="s">
        <v>559</v>
      </c>
      <c r="H93" s="4" t="s">
        <v>15</v>
      </c>
      <c r="I93" s="5"/>
      <c r="J93" s="5"/>
      <c r="K93" s="4" t="s">
        <v>113</v>
      </c>
      <c r="BJ93" s="44" t="s">
        <v>120</v>
      </c>
      <c r="BK93" s="42"/>
    </row>
    <row r="94" spans="1:63" x14ac:dyDescent="0.25">
      <c r="A94" s="44" t="s">
        <v>323</v>
      </c>
      <c r="B94" s="4" t="s">
        <v>9</v>
      </c>
      <c r="C94" s="4">
        <f>-1+SUM('Planilha Base'!H2)</f>
        <v>-1</v>
      </c>
      <c r="D94" s="4" t="s">
        <v>14</v>
      </c>
      <c r="H94" s="4">
        <f>-1+SUM('Planilha Base'!H3)</f>
        <v>-1</v>
      </c>
      <c r="I94" s="4">
        <v>1</v>
      </c>
      <c r="J94" s="5"/>
      <c r="K94" s="4" t="s">
        <v>324</v>
      </c>
      <c r="BJ94" s="44" t="s">
        <v>323</v>
      </c>
      <c r="BK94" s="42"/>
    </row>
    <row r="95" spans="1:63" x14ac:dyDescent="0.25">
      <c r="A95" s="44" t="s">
        <v>367</v>
      </c>
      <c r="B95" s="4" t="s">
        <v>5</v>
      </c>
      <c r="C95" s="4">
        <f>-1+SUM('Planilha Base'!D2)</f>
        <v>-1</v>
      </c>
      <c r="D95" s="4">
        <f>5+SUM('Planilha Base'!B2,'Planilha Base'!B3)</f>
        <v>5</v>
      </c>
      <c r="E95" t="s">
        <v>579</v>
      </c>
      <c r="F95" s="4" t="s">
        <v>580</v>
      </c>
      <c r="H95" s="4">
        <f>-2+SUM('Planilha Base'!H3)</f>
        <v>-2</v>
      </c>
      <c r="I95" s="5"/>
      <c r="J95" s="5"/>
      <c r="K95" s="4" t="s">
        <v>368</v>
      </c>
      <c r="BJ95" s="44" t="s">
        <v>367</v>
      </c>
      <c r="BK95" s="42"/>
    </row>
    <row r="96" spans="1:63" x14ac:dyDescent="0.25">
      <c r="A96" s="44" t="s">
        <v>325</v>
      </c>
      <c r="B96" s="4" t="s">
        <v>9</v>
      </c>
      <c r="C96" s="4">
        <f>0+SUM('Planilha Base'!H2)</f>
        <v>0</v>
      </c>
      <c r="D96" s="4">
        <f>2+SUM('Planilha Base'!J2,'Planilha Base'!B4)</f>
        <v>2</v>
      </c>
      <c r="E96" t="s">
        <v>581</v>
      </c>
      <c r="F96" s="4" t="s">
        <v>582</v>
      </c>
      <c r="G96" s="4" t="s">
        <v>580</v>
      </c>
      <c r="H96" s="4">
        <f>0+SUM('Planilha Base'!H3)</f>
        <v>0</v>
      </c>
      <c r="I96" s="4">
        <v>1</v>
      </c>
      <c r="J96" s="5"/>
      <c r="K96" s="4" t="s">
        <v>326</v>
      </c>
      <c r="BJ96" s="44" t="s">
        <v>325</v>
      </c>
      <c r="BK96" s="42"/>
    </row>
    <row r="97" spans="1:63" x14ac:dyDescent="0.25">
      <c r="A97" s="44" t="s">
        <v>268</v>
      </c>
      <c r="B97" s="4" t="s">
        <v>6</v>
      </c>
      <c r="C97" s="4">
        <f>2+SUM('Planilha Base'!D2)</f>
        <v>2</v>
      </c>
      <c r="D97" s="4">
        <f>-4+SUM('Planilha Base'!B2,'Planilha Base'!D3)</f>
        <v>-4</v>
      </c>
      <c r="E97" t="s">
        <v>583</v>
      </c>
      <c r="F97">
        <f>SUM('Planilha Base'!B2,'Planilha Base'!H3)</f>
        <v>0</v>
      </c>
      <c r="G97" t="s">
        <v>584</v>
      </c>
      <c r="H97" s="4">
        <f>1+SUM('Planilha Base'!H3)</f>
        <v>1</v>
      </c>
      <c r="I97" s="5"/>
      <c r="J97" s="5"/>
      <c r="K97" s="4" t="s">
        <v>269</v>
      </c>
      <c r="BJ97" s="44" t="s">
        <v>268</v>
      </c>
      <c r="BK97" s="42"/>
    </row>
    <row r="98" spans="1:63" x14ac:dyDescent="0.25">
      <c r="A98" s="44" t="s">
        <v>27</v>
      </c>
      <c r="B98" s="4" t="s">
        <v>5</v>
      </c>
      <c r="C98" s="4">
        <f>-2+SUM('Planilha Base'!D2)</f>
        <v>-2</v>
      </c>
      <c r="D98" s="4">
        <f>0+SUM('Planilha Base'!B2,'Planilha Base'!B3)</f>
        <v>0</v>
      </c>
      <c r="E98" t="s">
        <v>558</v>
      </c>
      <c r="H98" s="4" t="s">
        <v>15</v>
      </c>
      <c r="I98" s="5"/>
      <c r="J98" s="4">
        <v>1</v>
      </c>
      <c r="K98" s="4" t="s">
        <v>28</v>
      </c>
      <c r="BJ98" s="44" t="s">
        <v>27</v>
      </c>
      <c r="BK98" s="42"/>
    </row>
    <row r="99" spans="1:63" x14ac:dyDescent="0.25">
      <c r="A99" s="44" t="s">
        <v>82</v>
      </c>
      <c r="B99" s="4" t="s">
        <v>6</v>
      </c>
      <c r="C99" s="4">
        <f>0+SUM('Planilha Base'!D2)</f>
        <v>0</v>
      </c>
      <c r="D99" s="4">
        <f>-1+SUM('Planilha Base'!B2,'Planilha Base'!D3)</f>
        <v>-1</v>
      </c>
      <c r="H99" s="4">
        <f>-1+SUM('Planilha Base'!H3)</f>
        <v>-1</v>
      </c>
      <c r="I99" s="4">
        <v>1</v>
      </c>
      <c r="J99" s="4">
        <v>1</v>
      </c>
      <c r="K99" s="4" t="s">
        <v>83</v>
      </c>
      <c r="BJ99" s="44" t="s">
        <v>82</v>
      </c>
      <c r="BK99" s="42"/>
    </row>
    <row r="100" spans="1:63" x14ac:dyDescent="0.25">
      <c r="A100" s="44" t="s">
        <v>29</v>
      </c>
      <c r="B100" s="4" t="s">
        <v>5</v>
      </c>
      <c r="C100" s="4">
        <f>1+SUM('Planilha Base'!D2)</f>
        <v>1</v>
      </c>
      <c r="D100" s="4">
        <f>0+SUM('Planilha Base'!B2,'Planilha Base'!B3)</f>
        <v>0</v>
      </c>
      <c r="E100" t="s">
        <v>558</v>
      </c>
      <c r="H100" s="4" t="s">
        <v>15</v>
      </c>
      <c r="I100" s="5"/>
      <c r="J100" s="4">
        <v>1</v>
      </c>
      <c r="K100" s="4" t="s">
        <v>28</v>
      </c>
      <c r="BJ100" s="44" t="s">
        <v>29</v>
      </c>
      <c r="BK100" s="42"/>
    </row>
    <row r="101" spans="1:63" x14ac:dyDescent="0.25">
      <c r="A101" s="44" t="s">
        <v>178</v>
      </c>
      <c r="B101" s="4" t="s">
        <v>9</v>
      </c>
      <c r="C101" s="4">
        <f>-2+SUM('Planilha Base'!H2)</f>
        <v>-2</v>
      </c>
      <c r="D101" s="4">
        <f>3+SUM('Planilha Base'!J2,'Planilha Base'!B4)</f>
        <v>3</v>
      </c>
      <c r="H101" s="4" t="s">
        <v>14</v>
      </c>
      <c r="I101" s="4">
        <v>2</v>
      </c>
      <c r="J101" s="5"/>
      <c r="K101" s="4" t="s">
        <v>179</v>
      </c>
      <c r="BJ101" s="44" t="s">
        <v>178</v>
      </c>
      <c r="BK101" s="42"/>
    </row>
    <row r="102" spans="1:63" x14ac:dyDescent="0.25">
      <c r="A102" s="44" t="s">
        <v>180</v>
      </c>
      <c r="B102" s="4" t="s">
        <v>9</v>
      </c>
      <c r="C102" s="4">
        <f>-1+SUM('Planilha Base'!H2)</f>
        <v>-1</v>
      </c>
      <c r="D102" s="4">
        <f>4+SUM('Planilha Base'!J2,'Planilha Base'!B4)</f>
        <v>4</v>
      </c>
      <c r="H102" s="4" t="s">
        <v>14</v>
      </c>
      <c r="I102" s="4">
        <v>1</v>
      </c>
      <c r="J102" s="5"/>
      <c r="K102" s="4" t="s">
        <v>181</v>
      </c>
      <c r="BJ102" s="44" t="s">
        <v>180</v>
      </c>
      <c r="BK102" s="42"/>
    </row>
    <row r="103" spans="1:63" x14ac:dyDescent="0.25">
      <c r="A103" s="44" t="s">
        <v>355</v>
      </c>
      <c r="B103" s="4" t="s">
        <v>13</v>
      </c>
      <c r="C103" s="4">
        <f>0+SUM('Planilha Base'!D2)</f>
        <v>0</v>
      </c>
      <c r="D103" s="4">
        <f>2+SUM('Planilha Base'!B2,'Planilha Base'!J3)</f>
        <v>2</v>
      </c>
      <c r="H103" s="4">
        <f>1+SUM('Planilha Base'!H3)</f>
        <v>1</v>
      </c>
      <c r="I103" s="5"/>
      <c r="J103" s="4">
        <v>1</v>
      </c>
      <c r="K103" s="4" t="s">
        <v>356</v>
      </c>
      <c r="BJ103" s="44" t="s">
        <v>355</v>
      </c>
      <c r="BK103" s="42"/>
    </row>
    <row r="104" spans="1:63" x14ac:dyDescent="0.25">
      <c r="A104" s="44" t="s">
        <v>182</v>
      </c>
      <c r="B104" s="4" t="s">
        <v>9</v>
      </c>
      <c r="C104" s="4">
        <f>-2+SUM('Planilha Base'!H2)</f>
        <v>-2</v>
      </c>
      <c r="D104" s="4">
        <f>4+SUM('Planilha Base'!J2,'Planilha Base'!B4)</f>
        <v>4</v>
      </c>
      <c r="H104" s="4" t="s">
        <v>14</v>
      </c>
      <c r="I104" s="4">
        <v>2</v>
      </c>
      <c r="J104" s="5"/>
      <c r="K104" s="4" t="s">
        <v>183</v>
      </c>
      <c r="BJ104" s="44" t="s">
        <v>182</v>
      </c>
      <c r="BK104" s="42"/>
    </row>
    <row r="105" spans="1:63" x14ac:dyDescent="0.25">
      <c r="A105" s="44" t="s">
        <v>121</v>
      </c>
      <c r="B105" s="4" t="s">
        <v>13</v>
      </c>
      <c r="C105" s="4">
        <f>1+SUM('Planilha Base'!D2)</f>
        <v>1</v>
      </c>
      <c r="D105" s="4">
        <f>4+SUM('Planilha Base'!B2,'Planilha Base'!J3)</f>
        <v>4</v>
      </c>
      <c r="E105" t="s">
        <v>559</v>
      </c>
      <c r="H105" s="4" t="s">
        <v>15</v>
      </c>
      <c r="I105" s="5"/>
      <c r="J105" s="5"/>
      <c r="K105" s="4" t="s">
        <v>113</v>
      </c>
      <c r="BJ105" s="44" t="s">
        <v>121</v>
      </c>
      <c r="BK105" s="42"/>
    </row>
    <row r="106" spans="1:63" x14ac:dyDescent="0.25">
      <c r="A106" s="44" t="s">
        <v>276</v>
      </c>
      <c r="B106" s="4" t="s">
        <v>277</v>
      </c>
      <c r="C106" s="4">
        <f>-1+SUM('Planilha Base'!D2)</f>
        <v>-1</v>
      </c>
      <c r="D106" s="4">
        <f>5+SUM('Planilha Base'!B2,'Planilha Base'!D4)</f>
        <v>5</v>
      </c>
      <c r="H106" s="4" t="s">
        <v>14</v>
      </c>
      <c r="I106" s="4">
        <v>1</v>
      </c>
      <c r="J106" s="5"/>
      <c r="K106" s="4" t="s">
        <v>278</v>
      </c>
      <c r="BJ106" s="44" t="s">
        <v>276</v>
      </c>
      <c r="BK106" s="42"/>
    </row>
    <row r="107" spans="1:63" x14ac:dyDescent="0.25">
      <c r="A107" s="44" t="s">
        <v>151</v>
      </c>
      <c r="B107" s="4" t="s">
        <v>8</v>
      </c>
      <c r="C107" s="4">
        <f>3+SUM('Planilha Base'!D2)</f>
        <v>3</v>
      </c>
      <c r="D107" s="4" t="s">
        <v>14</v>
      </c>
      <c r="H107" s="4">
        <f>0+SUM('Planilha Base'!H3)</f>
        <v>0</v>
      </c>
      <c r="I107" s="5"/>
      <c r="J107" s="5"/>
      <c r="K107" s="4" t="s">
        <v>152</v>
      </c>
      <c r="BJ107" s="44" t="s">
        <v>151</v>
      </c>
      <c r="BK107" s="42"/>
    </row>
    <row r="108" spans="1:63" x14ac:dyDescent="0.25">
      <c r="A108" s="44" t="s">
        <v>153</v>
      </c>
      <c r="B108" s="4" t="s">
        <v>8</v>
      </c>
      <c r="C108" s="4">
        <f>0+SUM('Planilha Base'!D2)</f>
        <v>0</v>
      </c>
      <c r="D108" s="4">
        <f>3+SUM('Planilha Base'!B2,'Planilha Base'!H3)</f>
        <v>3</v>
      </c>
      <c r="H108" s="4">
        <f>-1+SUM('Planilha Base'!H3)</f>
        <v>-1</v>
      </c>
      <c r="I108" s="5"/>
      <c r="J108" s="4"/>
      <c r="K108" s="4" t="s">
        <v>142</v>
      </c>
      <c r="BJ108" s="44" t="s">
        <v>153</v>
      </c>
      <c r="BK108" s="42"/>
    </row>
    <row r="109" spans="1:63" x14ac:dyDescent="0.25">
      <c r="A109" s="44" t="s">
        <v>98</v>
      </c>
      <c r="B109" s="4" t="s">
        <v>7</v>
      </c>
      <c r="C109" s="4">
        <f>4+SUM('Planilha Base'!D2)</f>
        <v>4</v>
      </c>
      <c r="D109" t="s">
        <v>587</v>
      </c>
      <c r="E109" s="4">
        <f>SUM('Planilha Base'!F2,'Planilha Base'!F3)+4</f>
        <v>4</v>
      </c>
      <c r="F109" s="4" t="s">
        <v>588</v>
      </c>
      <c r="G109">
        <f>SUM('Planilha Base'!F2,'Planilha Base'!F3)-2</f>
        <v>-2</v>
      </c>
      <c r="H109" s="4" t="s">
        <v>14</v>
      </c>
      <c r="I109" s="5"/>
      <c r="J109" s="5"/>
      <c r="K109" s="4" t="s">
        <v>99</v>
      </c>
      <c r="BJ109" s="44" t="s">
        <v>98</v>
      </c>
      <c r="BK109" s="42"/>
    </row>
    <row r="110" spans="1:63" x14ac:dyDescent="0.25">
      <c r="A110" s="44" t="s">
        <v>154</v>
      </c>
      <c r="B110" s="4" t="s">
        <v>8</v>
      </c>
      <c r="C110" s="4" t="s">
        <v>54</v>
      </c>
      <c r="D110" s="4" t="s">
        <v>54</v>
      </c>
      <c r="H110" s="4" t="s">
        <v>54</v>
      </c>
      <c r="I110" s="5"/>
      <c r="J110" s="5"/>
      <c r="K110" s="4" t="s">
        <v>155</v>
      </c>
      <c r="BJ110" s="44" t="s">
        <v>154</v>
      </c>
      <c r="BK110" s="42"/>
    </row>
    <row r="111" spans="1:63" x14ac:dyDescent="0.25">
      <c r="A111" s="44" t="s">
        <v>122</v>
      </c>
      <c r="B111" s="4" t="s">
        <v>6</v>
      </c>
      <c r="C111" s="4">
        <f>-1+SUM('Planilha Base'!D2)</f>
        <v>-1</v>
      </c>
      <c r="D111" s="4">
        <f>4+SUM('Planilha Base'!B2,'Planilha Base'!D3)</f>
        <v>4</v>
      </c>
      <c r="E111" t="s">
        <v>559</v>
      </c>
      <c r="F111" s="4" t="s">
        <v>110</v>
      </c>
      <c r="H111" s="4" t="s">
        <v>15</v>
      </c>
      <c r="I111" s="5"/>
      <c r="J111" s="5"/>
      <c r="K111" s="4" t="s">
        <v>123</v>
      </c>
      <c r="BJ111" s="44" t="s">
        <v>122</v>
      </c>
      <c r="BK111" s="42"/>
    </row>
    <row r="112" spans="1:63" x14ac:dyDescent="0.25">
      <c r="A112" s="44" t="s">
        <v>369</v>
      </c>
      <c r="B112" s="4" t="s">
        <v>5</v>
      </c>
      <c r="C112" s="4">
        <f>1+SUM('Planilha Base'!D2)</f>
        <v>1</v>
      </c>
      <c r="D112" s="4">
        <f>-1+SUM('Planilha Base'!B2,'Planilha Base'!B3)</f>
        <v>-1</v>
      </c>
      <c r="E112" t="s">
        <v>589</v>
      </c>
      <c r="F112" s="4" t="s">
        <v>591</v>
      </c>
      <c r="G112" s="4" t="s">
        <v>590</v>
      </c>
      <c r="H112" s="4">
        <f>-1+SUM('Planilha Base'!H3)</f>
        <v>-1</v>
      </c>
      <c r="I112" s="5"/>
      <c r="J112" s="5"/>
      <c r="K112" s="4" t="s">
        <v>370</v>
      </c>
      <c r="BJ112" s="44" t="s">
        <v>369</v>
      </c>
      <c r="BK112" s="42"/>
    </row>
    <row r="113" spans="1:63" x14ac:dyDescent="0.25">
      <c r="A113" s="44" t="s">
        <v>327</v>
      </c>
      <c r="B113" s="4" t="s">
        <v>9</v>
      </c>
      <c r="C113" s="4">
        <f>0+SUM('Planilha Base'!H2)</f>
        <v>0</v>
      </c>
      <c r="D113" s="4" t="s">
        <v>54</v>
      </c>
      <c r="H113" s="4" t="s">
        <v>14</v>
      </c>
      <c r="I113" s="4">
        <v>1</v>
      </c>
      <c r="J113" s="5"/>
      <c r="K113" s="4" t="s">
        <v>328</v>
      </c>
      <c r="BJ113" s="44" t="s">
        <v>327</v>
      </c>
      <c r="BK113" s="42"/>
    </row>
    <row r="114" spans="1:63" x14ac:dyDescent="0.25">
      <c r="A114" s="44" t="s">
        <v>365</v>
      </c>
      <c r="B114" s="4" t="s">
        <v>9</v>
      </c>
      <c r="C114" s="4">
        <f>0+SUM('Planilha Base'!H2)</f>
        <v>0</v>
      </c>
      <c r="D114" s="4" t="s">
        <v>14</v>
      </c>
      <c r="H114" s="4" t="s">
        <v>54</v>
      </c>
      <c r="I114" s="4">
        <v>1</v>
      </c>
      <c r="J114" s="4"/>
      <c r="K114" s="4" t="s">
        <v>366</v>
      </c>
      <c r="BJ114" s="44" t="s">
        <v>365</v>
      </c>
      <c r="BK114" s="42"/>
    </row>
    <row r="115" spans="1:63" x14ac:dyDescent="0.25">
      <c r="A115" s="44" t="s">
        <v>239</v>
      </c>
      <c r="B115" s="4" t="s">
        <v>8</v>
      </c>
      <c r="C115" s="4" t="s">
        <v>54</v>
      </c>
      <c r="D115" s="4" t="s">
        <v>54</v>
      </c>
      <c r="H115" s="4" t="s">
        <v>54</v>
      </c>
      <c r="I115" s="5"/>
      <c r="J115" s="5"/>
      <c r="K115" s="4" t="s">
        <v>240</v>
      </c>
      <c r="BJ115" s="44" t="s">
        <v>239</v>
      </c>
      <c r="BK115" s="42"/>
    </row>
    <row r="116" spans="1:63" x14ac:dyDescent="0.25">
      <c r="A116" s="44" t="s">
        <v>329</v>
      </c>
      <c r="B116" s="4" t="s">
        <v>9</v>
      </c>
      <c r="C116" s="4" t="s">
        <v>54</v>
      </c>
      <c r="D116" s="4" t="s">
        <v>54</v>
      </c>
      <c r="H116" s="4" t="s">
        <v>54</v>
      </c>
      <c r="I116" s="4">
        <v>1</v>
      </c>
      <c r="J116" s="5"/>
      <c r="K116" s="4" t="s">
        <v>330</v>
      </c>
      <c r="BJ116" s="44" t="s">
        <v>329</v>
      </c>
      <c r="BK116" s="42"/>
    </row>
    <row r="117" spans="1:63" x14ac:dyDescent="0.25">
      <c r="A117" s="44" t="s">
        <v>84</v>
      </c>
      <c r="B117" s="4" t="s">
        <v>6</v>
      </c>
      <c r="C117" s="4">
        <f>-2+SUM('Planilha Base'!D2)</f>
        <v>-2</v>
      </c>
      <c r="D117" s="4">
        <f>1+SUM('Planilha Base'!B2,'Planilha Base'!D3)</f>
        <v>1</v>
      </c>
      <c r="E117" t="s">
        <v>558</v>
      </c>
      <c r="H117" s="4">
        <f>0+SUM('Planilha Base'!H3)</f>
        <v>0</v>
      </c>
      <c r="I117" s="5"/>
      <c r="J117" s="4">
        <v>1</v>
      </c>
      <c r="K117" s="4" t="s">
        <v>28</v>
      </c>
      <c r="BJ117" s="44" t="s">
        <v>84</v>
      </c>
      <c r="BK117" s="42"/>
    </row>
    <row r="118" spans="1:63" x14ac:dyDescent="0.25">
      <c r="A118" s="44" t="s">
        <v>371</v>
      </c>
      <c r="B118" s="4" t="s">
        <v>5</v>
      </c>
      <c r="C118" s="4">
        <f>0+SUM('Planilha Base'!D2)</f>
        <v>0</v>
      </c>
      <c r="D118" s="4">
        <f>1+SUM('Planilha Base'!B2,'Planilha Base'!B3)</f>
        <v>1</v>
      </c>
      <c r="E118" t="s">
        <v>594</v>
      </c>
      <c r="F118" s="4" t="s">
        <v>595</v>
      </c>
      <c r="G118" s="4" t="s">
        <v>596</v>
      </c>
      <c r="H118" s="4">
        <f>1+SUM('Planilha Base'!H3)</f>
        <v>1</v>
      </c>
      <c r="I118" s="5"/>
      <c r="J118" s="5"/>
      <c r="K118" s="4" t="s">
        <v>372</v>
      </c>
      <c r="BJ118" s="44" t="s">
        <v>371</v>
      </c>
      <c r="BK118" s="42"/>
    </row>
    <row r="119" spans="1:63" x14ac:dyDescent="0.25">
      <c r="A119" s="44" t="s">
        <v>100</v>
      </c>
      <c r="B119" s="4" t="s">
        <v>7</v>
      </c>
      <c r="C119" s="4" t="s">
        <v>54</v>
      </c>
      <c r="D119" s="4">
        <f>-3+SUM('Planilha Base'!F2,'Planilha Base'!F3)</f>
        <v>-3</v>
      </c>
      <c r="H119" s="4" t="s">
        <v>54</v>
      </c>
      <c r="I119" s="5"/>
      <c r="J119" s="5"/>
      <c r="K119" s="4" t="s">
        <v>101</v>
      </c>
      <c r="BJ119" s="44" t="s">
        <v>100</v>
      </c>
      <c r="BK119" s="42"/>
    </row>
    <row r="120" spans="1:63" x14ac:dyDescent="0.25">
      <c r="A120" s="44" t="s">
        <v>245</v>
      </c>
      <c r="B120" s="4" t="s">
        <v>9</v>
      </c>
      <c r="C120" s="4">
        <f>-3+SUM('Planilha Base'!H2)</f>
        <v>-3</v>
      </c>
      <c r="D120" s="4" t="s">
        <v>14</v>
      </c>
      <c r="H120" s="4" t="s">
        <v>14</v>
      </c>
      <c r="I120" s="4">
        <v>2</v>
      </c>
      <c r="J120" s="5"/>
      <c r="K120" s="4" t="s">
        <v>246</v>
      </c>
      <c r="BJ120" s="44" t="s">
        <v>245</v>
      </c>
      <c r="BK120" s="42"/>
    </row>
    <row r="121" spans="1:63" x14ac:dyDescent="0.25">
      <c r="A121" s="44" t="s">
        <v>184</v>
      </c>
      <c r="B121" s="4" t="s">
        <v>9</v>
      </c>
      <c r="C121" s="4" t="s">
        <v>54</v>
      </c>
      <c r="D121" s="4" t="s">
        <v>54</v>
      </c>
      <c r="H121" s="4" t="s">
        <v>54</v>
      </c>
      <c r="I121" s="4">
        <v>1</v>
      </c>
      <c r="J121" s="5"/>
      <c r="K121" s="4" t="s">
        <v>185</v>
      </c>
      <c r="BJ121" s="44" t="s">
        <v>184</v>
      </c>
      <c r="BK121" s="42"/>
    </row>
    <row r="122" spans="1:63" x14ac:dyDescent="0.25">
      <c r="A122" s="44" t="s">
        <v>102</v>
      </c>
      <c r="B122" s="4" t="s">
        <v>7</v>
      </c>
      <c r="C122" s="4">
        <f>3+SUM('Planilha Base'!D2)</f>
        <v>3</v>
      </c>
      <c r="D122" s="4" t="s">
        <v>14</v>
      </c>
      <c r="H122" s="4">
        <f>-1+SUM('Planilha Base'!H3)</f>
        <v>-1</v>
      </c>
      <c r="I122" s="5"/>
      <c r="J122" s="5"/>
      <c r="K122" s="4" t="s">
        <v>103</v>
      </c>
      <c r="BJ122" s="44" t="s">
        <v>102</v>
      </c>
      <c r="BK122" s="42"/>
    </row>
    <row r="123" spans="1:63" x14ac:dyDescent="0.25">
      <c r="A123" s="44" t="s">
        <v>30</v>
      </c>
      <c r="B123" s="4" t="s">
        <v>5</v>
      </c>
      <c r="C123" s="4">
        <f>-2+SUM('Planilha Base'!D2)</f>
        <v>-2</v>
      </c>
      <c r="D123" s="4">
        <f>1+SUM('Planilha Base'!B2,'Planilha Base'!B3)</f>
        <v>1</v>
      </c>
      <c r="E123" t="s">
        <v>581</v>
      </c>
      <c r="H123" s="4">
        <f>0+SUM('Planilha Base'!H3)</f>
        <v>0</v>
      </c>
      <c r="I123" s="5"/>
      <c r="J123" s="5"/>
      <c r="K123" s="4" t="s">
        <v>43</v>
      </c>
      <c r="BJ123" s="44" t="s">
        <v>30</v>
      </c>
      <c r="BK123" s="42"/>
    </row>
    <row r="124" spans="1:63" x14ac:dyDescent="0.25">
      <c r="A124" s="44" t="s">
        <v>186</v>
      </c>
      <c r="B124" s="4" t="s">
        <v>9</v>
      </c>
      <c r="C124" s="4" t="s">
        <v>54</v>
      </c>
      <c r="D124" s="4" t="s">
        <v>54</v>
      </c>
      <c r="E124" s="4" t="s">
        <v>598</v>
      </c>
      <c r="H124" s="4" t="s">
        <v>54</v>
      </c>
      <c r="I124" s="5"/>
      <c r="J124" s="5"/>
      <c r="K124" s="4" t="s">
        <v>187</v>
      </c>
      <c r="BJ124" s="44" t="s">
        <v>186</v>
      </c>
      <c r="BK124" s="42"/>
    </row>
    <row r="125" spans="1:63" x14ac:dyDescent="0.25">
      <c r="A125" s="44" t="s">
        <v>124</v>
      </c>
      <c r="B125" s="4" t="s">
        <v>13</v>
      </c>
      <c r="C125" s="4">
        <f>-1+SUM('Planilha Base'!D2)</f>
        <v>-1</v>
      </c>
      <c r="D125" s="4">
        <f>3+SUM('Planilha Base'!B2,'Planilha Base'!J3)</f>
        <v>3</v>
      </c>
      <c r="E125" t="s">
        <v>559</v>
      </c>
      <c r="H125" s="4" t="s">
        <v>15</v>
      </c>
      <c r="I125" s="5"/>
      <c r="J125" s="5"/>
      <c r="K125" s="4" t="s">
        <v>113</v>
      </c>
      <c r="BJ125" s="44" t="s">
        <v>124</v>
      </c>
      <c r="BK125" s="42"/>
    </row>
    <row r="126" spans="1:63" x14ac:dyDescent="0.25">
      <c r="A126" s="44" t="s">
        <v>125</v>
      </c>
      <c r="B126" s="4" t="s">
        <v>13</v>
      </c>
      <c r="C126" s="4">
        <f>-2+SUM('Planilha Base'!D2)</f>
        <v>-2</v>
      </c>
      <c r="D126" s="4">
        <f>4+SUM('Planilha Base'!B2,'Planilha Base'!J3)</f>
        <v>4</v>
      </c>
      <c r="H126" s="4" t="s">
        <v>15</v>
      </c>
      <c r="I126" s="5"/>
      <c r="J126" s="5"/>
      <c r="K126" s="4" t="s">
        <v>928</v>
      </c>
      <c r="BJ126" s="44" t="s">
        <v>125</v>
      </c>
      <c r="BK126" s="42"/>
    </row>
    <row r="127" spans="1:63" x14ac:dyDescent="0.25">
      <c r="A127" s="44" t="s">
        <v>357</v>
      </c>
      <c r="B127" s="4" t="s">
        <v>13</v>
      </c>
      <c r="C127" s="4">
        <f>-1+SUM('Planilha Base'!D2)</f>
        <v>-1</v>
      </c>
      <c r="D127" s="4">
        <f>2+SUM('Planilha Base'!B2,'Planilha Base'!J3)</f>
        <v>2</v>
      </c>
      <c r="E127" t="s">
        <v>559</v>
      </c>
      <c r="F127" s="4" t="s">
        <v>599</v>
      </c>
      <c r="G127" s="4" t="s">
        <v>110</v>
      </c>
      <c r="H127" s="4">
        <f>1+SUM('Planilha Base'!H3)</f>
        <v>1</v>
      </c>
      <c r="I127" s="5"/>
      <c r="J127" s="4">
        <v>1</v>
      </c>
      <c r="K127" s="4" t="s">
        <v>358</v>
      </c>
      <c r="BJ127" s="44" t="s">
        <v>357</v>
      </c>
      <c r="BK127" s="42"/>
    </row>
    <row r="128" spans="1:63" x14ac:dyDescent="0.25">
      <c r="A128" s="44" t="s">
        <v>331</v>
      </c>
      <c r="B128" s="4" t="s">
        <v>9</v>
      </c>
      <c r="C128" s="4">
        <f>-1+SUM('Planilha Base'!H2)</f>
        <v>-1</v>
      </c>
      <c r="D128" s="4">
        <f>1+SUM('Planilha Base'!J2,'Planilha Base'!B4)</f>
        <v>1</v>
      </c>
      <c r="H128" s="4">
        <f>-1+SUM('Planilha Base'!H3)</f>
        <v>-1</v>
      </c>
      <c r="I128" s="4">
        <v>1</v>
      </c>
      <c r="J128" s="5"/>
      <c r="K128" s="4" t="s">
        <v>332</v>
      </c>
      <c r="BJ128" s="44" t="s">
        <v>331</v>
      </c>
      <c r="BK128" s="42"/>
    </row>
    <row r="129" spans="1:63" x14ac:dyDescent="0.25">
      <c r="A129" s="44" t="s">
        <v>333</v>
      </c>
      <c r="B129" s="4" t="s">
        <v>9</v>
      </c>
      <c r="C129" s="4">
        <f>1+SUM('Planilha Base'!H2)</f>
        <v>1</v>
      </c>
      <c r="D129" s="4" t="s">
        <v>14</v>
      </c>
      <c r="H129" s="4">
        <f>-2+SUM('Planilha Base'!H3)</f>
        <v>-2</v>
      </c>
      <c r="I129" s="4"/>
      <c r="J129" s="5"/>
      <c r="K129" s="4" t="s">
        <v>334</v>
      </c>
      <c r="BJ129" s="44" t="s">
        <v>333</v>
      </c>
      <c r="BK129" s="42"/>
    </row>
    <row r="130" spans="1:63" x14ac:dyDescent="0.25">
      <c r="A130" s="44" t="s">
        <v>291</v>
      </c>
      <c r="B130" s="4" t="s">
        <v>277</v>
      </c>
      <c r="C130" s="4">
        <f>-1+SUM('Planilha Base'!D2)</f>
        <v>-1</v>
      </c>
      <c r="D130" s="4">
        <f>2+SUM('Planilha Base'!B2,'Planilha Base'!D4)</f>
        <v>2</v>
      </c>
      <c r="H130" s="4">
        <f>4+SUM('Planilha Base'!H3)</f>
        <v>4</v>
      </c>
      <c r="I130" s="5"/>
      <c r="J130" s="4">
        <v>1</v>
      </c>
      <c r="K130" s="4" t="s">
        <v>292</v>
      </c>
      <c r="BJ130" s="44" t="s">
        <v>291</v>
      </c>
      <c r="BK130" s="42"/>
    </row>
    <row r="131" spans="1:63" x14ac:dyDescent="0.25">
      <c r="A131" s="44" t="s">
        <v>44</v>
      </c>
      <c r="B131" s="4" t="s">
        <v>5</v>
      </c>
      <c r="C131" s="4">
        <f>-1+SUM('Planilha Base'!D2)</f>
        <v>-1</v>
      </c>
      <c r="D131" s="4">
        <f>3+SUM('Planilha Base'!B2,'Planilha Base'!B3)</f>
        <v>3</v>
      </c>
      <c r="E131" t="s">
        <v>110</v>
      </c>
      <c r="F131" s="4" t="s">
        <v>573</v>
      </c>
      <c r="H131" s="4" t="s">
        <v>15</v>
      </c>
      <c r="I131" s="5"/>
      <c r="J131" s="5"/>
      <c r="K131" s="4" t="s">
        <v>39</v>
      </c>
      <c r="BJ131" s="44" t="s">
        <v>44</v>
      </c>
      <c r="BK131" s="42"/>
    </row>
    <row r="132" spans="1:63" x14ac:dyDescent="0.25">
      <c r="A132" s="44" t="s">
        <v>249</v>
      </c>
      <c r="B132" s="4" t="s">
        <v>9</v>
      </c>
      <c r="C132" s="4">
        <f>-2+SUM('Planilha Base'!H2)</f>
        <v>-2</v>
      </c>
      <c r="D132" s="4" t="s">
        <v>14</v>
      </c>
      <c r="H132" s="4" t="s">
        <v>14</v>
      </c>
      <c r="I132" s="4">
        <v>1</v>
      </c>
      <c r="J132" s="5"/>
      <c r="K132" s="4" t="s">
        <v>250</v>
      </c>
      <c r="BJ132" s="44" t="s">
        <v>249</v>
      </c>
      <c r="BK132" s="42"/>
    </row>
    <row r="133" spans="1:63" x14ac:dyDescent="0.25">
      <c r="A133" s="44" t="s">
        <v>251</v>
      </c>
      <c r="B133" s="4" t="s">
        <v>9</v>
      </c>
      <c r="C133" s="4">
        <f>0+SUM('Planilha Base'!H2)</f>
        <v>0</v>
      </c>
      <c r="D133" s="4">
        <f>0+SUM('Planilha Base'!J2,'Planilha Base'!B4)</f>
        <v>0</v>
      </c>
      <c r="H133" s="4" t="s">
        <v>14</v>
      </c>
      <c r="I133" s="4">
        <v>1</v>
      </c>
      <c r="J133" s="4">
        <v>1</v>
      </c>
      <c r="K133" s="4" t="s">
        <v>252</v>
      </c>
      <c r="BJ133" s="44" t="s">
        <v>251</v>
      </c>
      <c r="BK133" s="42"/>
    </row>
    <row r="134" spans="1:63" x14ac:dyDescent="0.25">
      <c r="A134" s="44" t="s">
        <v>247</v>
      </c>
      <c r="B134" s="4" t="s">
        <v>9</v>
      </c>
      <c r="C134" s="4">
        <f>-1+SUM('Planilha Base'!H2)</f>
        <v>-1</v>
      </c>
      <c r="D134" s="4">
        <f>5+SUM('Planilha Base'!J2,'Planilha Base'!B4)</f>
        <v>5</v>
      </c>
      <c r="E134">
        <f>+SUM('Planilha Base'!J2,'Planilha Base'!B4)+10</f>
        <v>10</v>
      </c>
      <c r="F134" s="4" t="s">
        <v>577</v>
      </c>
      <c r="G134" t="s">
        <v>602</v>
      </c>
      <c r="H134" s="4">
        <f>6+SUM('Planilha Base'!H3)</f>
        <v>6</v>
      </c>
      <c r="I134" s="4">
        <v>2</v>
      </c>
      <c r="J134" s="5"/>
      <c r="K134" s="4" t="s">
        <v>248</v>
      </c>
      <c r="BJ134" s="44" t="s">
        <v>247</v>
      </c>
      <c r="BK134" s="42"/>
    </row>
    <row r="135" spans="1:63" x14ac:dyDescent="0.25">
      <c r="A135" s="44" t="s">
        <v>253</v>
      </c>
      <c r="B135" s="4" t="s">
        <v>9</v>
      </c>
      <c r="C135" s="4" t="s">
        <v>54</v>
      </c>
      <c r="D135" s="4" t="s">
        <v>54</v>
      </c>
      <c r="E135" s="4" t="s">
        <v>603</v>
      </c>
      <c r="F135" s="4" t="s">
        <v>604</v>
      </c>
      <c r="G135" s="4" t="s">
        <v>605</v>
      </c>
      <c r="H135" s="4" t="s">
        <v>54</v>
      </c>
      <c r="I135" s="4">
        <v>1</v>
      </c>
      <c r="J135" s="5"/>
      <c r="K135" s="4" t="s">
        <v>254</v>
      </c>
      <c r="BJ135" s="44" t="s">
        <v>253</v>
      </c>
      <c r="BK135" s="42"/>
    </row>
    <row r="136" spans="1:63" x14ac:dyDescent="0.25">
      <c r="A136" s="44" t="s">
        <v>104</v>
      </c>
      <c r="B136" s="4" t="s">
        <v>7</v>
      </c>
      <c r="C136" s="4">
        <f>4+SUM('Planilha Base'!D2)</f>
        <v>4</v>
      </c>
      <c r="D136" s="4">
        <f>SUM('Planilha Base'!F2,'Planilha Base'!F3)+4</f>
        <v>4</v>
      </c>
      <c r="E136" t="s">
        <v>606</v>
      </c>
      <c r="F136">
        <f>SUM('Planilha Base'!F2,'Planilha Base'!F3)-2</f>
        <v>-2</v>
      </c>
      <c r="G136" t="s">
        <v>607</v>
      </c>
      <c r="H136" s="4" t="s">
        <v>14</v>
      </c>
      <c r="I136" s="5"/>
      <c r="J136" s="5"/>
      <c r="K136" s="4" t="s">
        <v>105</v>
      </c>
      <c r="BJ136" s="44" t="s">
        <v>104</v>
      </c>
      <c r="BK136" s="42"/>
    </row>
    <row r="137" spans="1:63" x14ac:dyDescent="0.25">
      <c r="A137" s="44" t="s">
        <v>335</v>
      </c>
      <c r="B137" s="4" t="s">
        <v>9</v>
      </c>
      <c r="C137" s="4">
        <f>-2+SUM('Planilha Base'!H2)</f>
        <v>-2</v>
      </c>
      <c r="D137" s="4">
        <f>1+SUM('Planilha Base'!J2,'Planilha Base'!B4)</f>
        <v>1</v>
      </c>
      <c r="G137" t="s">
        <v>566</v>
      </c>
      <c r="H137" s="4" t="s">
        <v>14</v>
      </c>
      <c r="I137" s="4">
        <v>1</v>
      </c>
      <c r="J137" s="5"/>
      <c r="K137" s="4" t="s">
        <v>336</v>
      </c>
      <c r="BJ137" s="44" t="s">
        <v>335</v>
      </c>
      <c r="BK137" s="42"/>
    </row>
    <row r="138" spans="1:63" x14ac:dyDescent="0.25">
      <c r="A138" s="44" t="s">
        <v>433</v>
      </c>
      <c r="B138" s="4" t="s">
        <v>9</v>
      </c>
      <c r="C138" s="4">
        <f>0+SUM('Planilha Base'!H2)</f>
        <v>0</v>
      </c>
      <c r="D138" s="4">
        <f>5+SUM('Planilha Base'!J2,'Planilha Base'!B4)</f>
        <v>5</v>
      </c>
      <c r="E138" t="s">
        <v>110</v>
      </c>
      <c r="F138" s="4" t="s">
        <v>565</v>
      </c>
      <c r="G138" s="4" t="s">
        <v>608</v>
      </c>
      <c r="H138" s="4">
        <f>-1+SUM('Planilha Base'!H3)</f>
        <v>-1</v>
      </c>
      <c r="I138" s="4">
        <v>1</v>
      </c>
      <c r="J138" s="5"/>
      <c r="K138" s="4" t="s">
        <v>432</v>
      </c>
      <c r="BJ138" s="44" t="s">
        <v>433</v>
      </c>
      <c r="BK138" s="42"/>
    </row>
    <row r="139" spans="1:63" x14ac:dyDescent="0.25">
      <c r="A139" s="44" t="s">
        <v>188</v>
      </c>
      <c r="B139" s="4" t="s">
        <v>9</v>
      </c>
      <c r="C139" s="4">
        <f>0+SUM('Planilha Base'!H2)</f>
        <v>0</v>
      </c>
      <c r="D139" s="4" t="s">
        <v>14</v>
      </c>
      <c r="H139" s="4" t="s">
        <v>14</v>
      </c>
      <c r="I139" s="4">
        <v>1</v>
      </c>
      <c r="J139" s="5"/>
      <c r="K139" s="4" t="s">
        <v>189</v>
      </c>
      <c r="BJ139" s="44" t="s">
        <v>188</v>
      </c>
      <c r="BK139" s="42"/>
    </row>
    <row r="140" spans="1:63" x14ac:dyDescent="0.25">
      <c r="A140" s="44" t="s">
        <v>31</v>
      </c>
      <c r="B140" s="4" t="s">
        <v>5</v>
      </c>
      <c r="C140" t="s">
        <v>54</v>
      </c>
      <c r="D140" t="s">
        <v>586</v>
      </c>
      <c r="E140" t="s">
        <v>570</v>
      </c>
      <c r="H140" s="5"/>
      <c r="I140" s="5"/>
      <c r="J140" s="4">
        <v>1</v>
      </c>
      <c r="K140" s="4" t="s">
        <v>45</v>
      </c>
      <c r="BJ140" s="44" t="s">
        <v>31</v>
      </c>
      <c r="BK140" s="42"/>
    </row>
    <row r="141" spans="1:63" x14ac:dyDescent="0.25">
      <c r="A141" s="44" t="s">
        <v>190</v>
      </c>
      <c r="B141" s="4" t="s">
        <v>9</v>
      </c>
      <c r="C141" s="4">
        <f>-2+SUM('Planilha Base'!H2)</f>
        <v>-2</v>
      </c>
      <c r="D141" s="4">
        <f>0+SUM('Planilha Base'!J2,'Planilha Base'!B4)</f>
        <v>0</v>
      </c>
      <c r="E141" t="s">
        <v>609</v>
      </c>
      <c r="F141">
        <f>SUM('Planilha Base'!B4)</f>
        <v>0</v>
      </c>
      <c r="G141" t="s">
        <v>610</v>
      </c>
      <c r="H141" s="4" t="s">
        <v>14</v>
      </c>
      <c r="I141" s="4">
        <v>2</v>
      </c>
      <c r="J141" s="5"/>
      <c r="K141" s="4" t="s">
        <v>191</v>
      </c>
      <c r="BJ141" s="44" t="s">
        <v>190</v>
      </c>
      <c r="BK141" s="42"/>
    </row>
    <row r="142" spans="1:63" x14ac:dyDescent="0.25">
      <c r="A142" s="44" t="s">
        <v>270</v>
      </c>
      <c r="B142" s="4" t="s">
        <v>6</v>
      </c>
      <c r="C142" s="4">
        <f>-1+SUM('Planilha Base'!D2)</f>
        <v>-1</v>
      </c>
      <c r="D142" s="4">
        <f>3+SUM('Planilha Base'!B2,'Planilha Base'!D3)</f>
        <v>3</v>
      </c>
      <c r="H142" s="4">
        <f>-1+SUM('Planilha Base'!H3)</f>
        <v>-1</v>
      </c>
      <c r="I142" s="5"/>
      <c r="J142" s="5"/>
      <c r="K142" s="4" t="s">
        <v>271</v>
      </c>
      <c r="BJ142" s="44" t="s">
        <v>270</v>
      </c>
      <c r="BK142" s="42"/>
    </row>
    <row r="143" spans="1:63" x14ac:dyDescent="0.25">
      <c r="A143" s="44" t="s">
        <v>279</v>
      </c>
      <c r="B143" s="4" t="s">
        <v>277</v>
      </c>
      <c r="C143" s="4">
        <f>-1+SUM('Planilha Base'!D2)</f>
        <v>-1</v>
      </c>
      <c r="D143" s="4">
        <f>2+SUM('Planilha Base'!B2,'Planilha Base'!D4)</f>
        <v>2</v>
      </c>
      <c r="H143" s="4" t="s">
        <v>15</v>
      </c>
      <c r="I143" s="5"/>
      <c r="J143" s="4">
        <v>1</v>
      </c>
      <c r="K143" s="4" t="s">
        <v>280</v>
      </c>
      <c r="BJ143" s="44" t="s">
        <v>279</v>
      </c>
      <c r="BK143" s="42"/>
    </row>
    <row r="144" spans="1:63" x14ac:dyDescent="0.25">
      <c r="A144" s="44" t="s">
        <v>394</v>
      </c>
      <c r="B144" s="4" t="s">
        <v>6</v>
      </c>
      <c r="C144" s="4">
        <f>0+SUM('Planilha Base'!D2)</f>
        <v>0</v>
      </c>
      <c r="D144" s="4">
        <f>1+SUM('Planilha Base'!B2,'Planilha Base'!D3)</f>
        <v>1</v>
      </c>
      <c r="H144" s="4" t="s">
        <v>395</v>
      </c>
      <c r="I144" s="5"/>
      <c r="J144" s="4">
        <v>2</v>
      </c>
      <c r="K144" s="4" t="s">
        <v>396</v>
      </c>
      <c r="BJ144" s="44" t="s">
        <v>394</v>
      </c>
      <c r="BK144" s="42"/>
    </row>
    <row r="145" spans="1:63" x14ac:dyDescent="0.25">
      <c r="A145" s="44" t="s">
        <v>377</v>
      </c>
      <c r="B145" s="4" t="s">
        <v>13</v>
      </c>
      <c r="C145" s="4">
        <f>-3+SUM('Planilha Base'!D2)</f>
        <v>-3</v>
      </c>
      <c r="D145" s="4" t="s">
        <v>54</v>
      </c>
      <c r="H145" s="4">
        <f>2+SUM('Planilha Base'!H3)</f>
        <v>2</v>
      </c>
      <c r="I145" s="5"/>
      <c r="J145" s="4">
        <v>1</v>
      </c>
      <c r="K145" s="4" t="s">
        <v>935</v>
      </c>
      <c r="BJ145" s="44" t="s">
        <v>377</v>
      </c>
      <c r="BK145" s="42"/>
    </row>
    <row r="146" spans="1:63" x14ac:dyDescent="0.25">
      <c r="A146" s="44" t="s">
        <v>156</v>
      </c>
      <c r="B146" s="4" t="s">
        <v>8</v>
      </c>
      <c r="C146" s="4">
        <f>0+SUM('Planilha Base'!D2)</f>
        <v>0</v>
      </c>
      <c r="D146" s="4">
        <f>3+SUM('Planilha Base'!B2,'Planilha Base'!H3)</f>
        <v>3</v>
      </c>
      <c r="H146" s="4">
        <f>4+SUM('Planilha Base'!H3)</f>
        <v>4</v>
      </c>
      <c r="I146" s="5"/>
      <c r="J146" s="4">
        <v>1</v>
      </c>
      <c r="K146" s="4" t="s">
        <v>157</v>
      </c>
      <c r="BJ146" s="44" t="s">
        <v>156</v>
      </c>
      <c r="BK146" s="42"/>
    </row>
    <row r="147" spans="1:63" x14ac:dyDescent="0.25">
      <c r="A147" s="44" t="s">
        <v>337</v>
      </c>
      <c r="B147" s="4" t="s">
        <v>9</v>
      </c>
      <c r="C147" s="4" t="s">
        <v>54</v>
      </c>
      <c r="D147" s="4" t="s">
        <v>54</v>
      </c>
      <c r="H147" s="4" t="s">
        <v>54</v>
      </c>
      <c r="I147" s="5"/>
      <c r="J147" s="5"/>
      <c r="K147" s="4" t="s">
        <v>338</v>
      </c>
      <c r="BJ147" s="44" t="s">
        <v>337</v>
      </c>
      <c r="BK147" s="42"/>
    </row>
    <row r="148" spans="1:63" x14ac:dyDescent="0.25">
      <c r="A148" s="44" t="s">
        <v>106</v>
      </c>
      <c r="B148" s="4" t="s">
        <v>7</v>
      </c>
      <c r="C148" s="4">
        <f>2+SUM('Planilha Base'!D2)</f>
        <v>2</v>
      </c>
      <c r="D148" s="4">
        <f>SUM('Planilha Base'!F2,'Planilha Base'!F3,'Planilha Base'!F3)</f>
        <v>0</v>
      </c>
      <c r="E148" t="s">
        <v>615</v>
      </c>
      <c r="H148" s="4" t="s">
        <v>14</v>
      </c>
      <c r="I148" s="4">
        <v>1</v>
      </c>
      <c r="J148" s="5"/>
      <c r="K148" s="4" t="s">
        <v>107</v>
      </c>
      <c r="BJ148" s="44" t="s">
        <v>106</v>
      </c>
      <c r="BK148" s="42"/>
    </row>
    <row r="149" spans="1:63" x14ac:dyDescent="0.25">
      <c r="A149" s="44" t="s">
        <v>229</v>
      </c>
      <c r="B149" s="4" t="s">
        <v>6</v>
      </c>
      <c r="C149" s="4">
        <f>0+SUM('Planilha Base'!D2)</f>
        <v>0</v>
      </c>
      <c r="D149" s="4">
        <f>3+SUM('Planilha Base'!B2,'Planilha Base'!D3)</f>
        <v>3</v>
      </c>
      <c r="E149" t="s">
        <v>563</v>
      </c>
      <c r="H149" s="4">
        <f>3+SUM('Planilha Base'!H3)</f>
        <v>3</v>
      </c>
      <c r="I149" s="5"/>
      <c r="J149" s="4">
        <v>1</v>
      </c>
      <c r="K149" s="4" t="s">
        <v>230</v>
      </c>
      <c r="BJ149" s="44" t="s">
        <v>229</v>
      </c>
      <c r="BK149" s="42"/>
    </row>
    <row r="150" spans="1:63" x14ac:dyDescent="0.25">
      <c r="A150" s="44" t="s">
        <v>258</v>
      </c>
      <c r="B150" s="4" t="s">
        <v>5</v>
      </c>
      <c r="C150" s="4">
        <f>1+SUM('Planilha Base'!D2)</f>
        <v>1</v>
      </c>
      <c r="D150" s="4">
        <f>1+SUM('Planilha Base'!B2,'Planilha Base'!B3)</f>
        <v>1</v>
      </c>
      <c r="E150" t="s">
        <v>616</v>
      </c>
      <c r="F150" s="4" t="s">
        <v>617</v>
      </c>
      <c r="G150" s="4" t="s">
        <v>110</v>
      </c>
      <c r="H150" s="4">
        <f>0+SUM('Planilha Base'!H3)</f>
        <v>0</v>
      </c>
      <c r="I150" s="5"/>
      <c r="J150" s="5"/>
      <c r="K150" s="4" t="s">
        <v>259</v>
      </c>
      <c r="BJ150" s="44" t="s">
        <v>258</v>
      </c>
      <c r="BK150" s="42"/>
    </row>
    <row r="151" spans="1:63" x14ac:dyDescent="0.25">
      <c r="A151" s="44" t="s">
        <v>192</v>
      </c>
      <c r="B151" s="4" t="s">
        <v>9</v>
      </c>
      <c r="C151" s="4">
        <f>0+SUM('Planilha Base'!H2)</f>
        <v>0</v>
      </c>
      <c r="D151" s="4">
        <f>7+SUM('Planilha Base'!J2,'Planilha Base'!B4)</f>
        <v>7</v>
      </c>
      <c r="E151" t="s">
        <v>602</v>
      </c>
      <c r="F151" s="4" t="s">
        <v>618</v>
      </c>
      <c r="G151" s="4" t="s">
        <v>577</v>
      </c>
      <c r="H151" s="4" t="s">
        <v>14</v>
      </c>
      <c r="I151" s="4">
        <v>2</v>
      </c>
      <c r="J151" s="5"/>
      <c r="K151" s="4" t="s">
        <v>193</v>
      </c>
      <c r="BJ151" s="44" t="s">
        <v>192</v>
      </c>
      <c r="BK151" s="42"/>
    </row>
    <row r="152" spans="1:63" x14ac:dyDescent="0.25">
      <c r="A152" s="44" t="s">
        <v>46</v>
      </c>
      <c r="B152" s="4" t="s">
        <v>5</v>
      </c>
      <c r="C152" s="4">
        <f>0+SUM('Planilha Base'!D2)</f>
        <v>0</v>
      </c>
      <c r="D152" s="4">
        <f>0+SUM('Planilha Base'!B2,'Planilha Base'!B3)</f>
        <v>0</v>
      </c>
      <c r="E152" t="s">
        <v>619</v>
      </c>
      <c r="F152">
        <f>SUM('Planilha Base'!B2)</f>
        <v>0</v>
      </c>
      <c r="G152" t="s">
        <v>620</v>
      </c>
      <c r="H152" s="4" t="s">
        <v>14</v>
      </c>
      <c r="I152" s="4">
        <v>1</v>
      </c>
      <c r="J152" s="5"/>
      <c r="K152" s="4" t="s">
        <v>47</v>
      </c>
      <c r="BJ152" s="44" t="s">
        <v>46</v>
      </c>
      <c r="BK152" s="42"/>
    </row>
    <row r="153" spans="1:63" x14ac:dyDescent="0.25">
      <c r="A153" s="44" t="s">
        <v>339</v>
      </c>
      <c r="B153" s="4" t="s">
        <v>9</v>
      </c>
      <c r="C153" s="4">
        <f>0+SUM('Planilha Base'!H2)</f>
        <v>0</v>
      </c>
      <c r="D153" s="4" t="s">
        <v>14</v>
      </c>
      <c r="H153" s="4">
        <f>-1+SUM('Planilha Base'!H3)</f>
        <v>-1</v>
      </c>
      <c r="I153" s="4">
        <v>1</v>
      </c>
      <c r="J153" s="5"/>
      <c r="K153" s="4" t="s">
        <v>340</v>
      </c>
      <c r="BJ153" s="44" t="s">
        <v>339</v>
      </c>
      <c r="BK153" s="42"/>
    </row>
    <row r="154" spans="1:63" x14ac:dyDescent="0.25">
      <c r="A154" s="44" t="s">
        <v>260</v>
      </c>
      <c r="B154" s="4" t="s">
        <v>5</v>
      </c>
      <c r="C154" s="4">
        <f>-1+SUM('Planilha Base'!D2)</f>
        <v>-1</v>
      </c>
      <c r="D154" s="4">
        <f>3+SUM('Planilha Base'!B2,'Planilha Base'!B3)</f>
        <v>3</v>
      </c>
      <c r="E154">
        <f>+SUM('Planilha Base'!B2,'Planilha Base'!B3)+7</f>
        <v>7</v>
      </c>
      <c r="F154" s="4" t="s">
        <v>623</v>
      </c>
      <c r="G154" t="s">
        <v>624</v>
      </c>
      <c r="H154" s="4">
        <f>-2+SUM('Planilha Base'!H3)</f>
        <v>-2</v>
      </c>
      <c r="I154" s="5"/>
      <c r="J154" s="5"/>
      <c r="K154" s="4" t="s">
        <v>261</v>
      </c>
      <c r="BJ154" s="44" t="s">
        <v>260</v>
      </c>
      <c r="BK154" s="42"/>
    </row>
    <row r="155" spans="1:63" x14ac:dyDescent="0.25">
      <c r="A155" s="44" t="s">
        <v>126</v>
      </c>
      <c r="B155" s="4" t="s">
        <v>13</v>
      </c>
      <c r="C155" s="4">
        <f>0+SUM('Planilha Base'!D2)</f>
        <v>0</v>
      </c>
      <c r="D155" s="4">
        <f>3+SUM('Planilha Base'!B2,'Planilha Base'!J3)</f>
        <v>3</v>
      </c>
      <c r="H155" s="4">
        <f>1+SUM('Planilha Base'!H3)</f>
        <v>1</v>
      </c>
      <c r="I155" s="5"/>
      <c r="J155" s="4">
        <v>1</v>
      </c>
      <c r="K155" s="4" t="s">
        <v>936</v>
      </c>
      <c r="BJ155" s="44" t="s">
        <v>126</v>
      </c>
      <c r="BK155" s="42"/>
    </row>
    <row r="156" spans="1:63" x14ac:dyDescent="0.25">
      <c r="A156" s="44" t="s">
        <v>127</v>
      </c>
      <c r="B156" s="4" t="s">
        <v>13</v>
      </c>
      <c r="C156" s="4">
        <f>0+SUM('Planilha Base'!D2)</f>
        <v>0</v>
      </c>
      <c r="D156" s="4">
        <f>2+SUM('Planilha Base'!B2,'Planilha Base'!J3)</f>
        <v>2</v>
      </c>
      <c r="E156" t="s">
        <v>563</v>
      </c>
      <c r="H156" s="4" t="s">
        <v>58</v>
      </c>
      <c r="I156" s="5"/>
      <c r="J156" s="4">
        <v>1</v>
      </c>
      <c r="K156" s="4" t="s">
        <v>937</v>
      </c>
      <c r="BJ156" s="44" t="s">
        <v>127</v>
      </c>
      <c r="BK156" s="42"/>
    </row>
    <row r="157" spans="1:63" x14ac:dyDescent="0.25">
      <c r="A157" s="44" t="s">
        <v>281</v>
      </c>
      <c r="B157" s="4" t="s">
        <v>13</v>
      </c>
      <c r="C157" s="4">
        <f>-1+SUM('Planilha Base'!D2)</f>
        <v>-1</v>
      </c>
      <c r="D157" s="4">
        <f>2+SUM('Planilha Base'!B2,'Planilha Base'!J3)</f>
        <v>2</v>
      </c>
      <c r="E157" t="s">
        <v>559</v>
      </c>
      <c r="H157" s="4" t="s">
        <v>15</v>
      </c>
      <c r="I157" s="5"/>
      <c r="J157" s="4">
        <v>1</v>
      </c>
      <c r="K157" s="4" t="s">
        <v>282</v>
      </c>
      <c r="BJ157" s="44" t="s">
        <v>281</v>
      </c>
      <c r="BK157" s="42"/>
    </row>
    <row r="158" spans="1:63" x14ac:dyDescent="0.25">
      <c r="A158" s="44" t="s">
        <v>85</v>
      </c>
      <c r="B158" s="4" t="s">
        <v>6</v>
      </c>
      <c r="C158" s="4">
        <f>-1+SUM('Planilha Base'!D2)</f>
        <v>-1</v>
      </c>
      <c r="D158" s="4">
        <f>3+SUM('Planilha Base'!B2,'Planilha Base'!D3)</f>
        <v>3</v>
      </c>
      <c r="E158" t="s">
        <v>110</v>
      </c>
      <c r="F158" s="4" t="s">
        <v>577</v>
      </c>
      <c r="H158" s="4">
        <f>1+SUM('Planilha Base'!H3)</f>
        <v>1</v>
      </c>
      <c r="I158" s="5"/>
      <c r="J158" s="5"/>
      <c r="K158" s="4" t="s">
        <v>86</v>
      </c>
      <c r="BJ158" s="44" t="s">
        <v>85</v>
      </c>
      <c r="BK158" s="42"/>
    </row>
    <row r="159" spans="1:63" x14ac:dyDescent="0.25">
      <c r="A159" s="44" t="s">
        <v>194</v>
      </c>
      <c r="B159" s="4" t="s">
        <v>9</v>
      </c>
      <c r="C159" s="4">
        <f>-3+SUM('Planilha Base'!H2)</f>
        <v>-3</v>
      </c>
      <c r="D159" s="4">
        <f>4+SUM('Planilha Base'!J2,'Planilha Base'!B4)</f>
        <v>4</v>
      </c>
      <c r="H159" s="4" t="s">
        <v>14</v>
      </c>
      <c r="I159" s="4">
        <v>1</v>
      </c>
      <c r="J159" s="5"/>
      <c r="K159" s="4" t="s">
        <v>173</v>
      </c>
      <c r="BJ159" s="44" t="s">
        <v>194</v>
      </c>
      <c r="BK159" s="42"/>
    </row>
    <row r="160" spans="1:63" x14ac:dyDescent="0.25">
      <c r="A160" s="44" t="s">
        <v>341</v>
      </c>
      <c r="B160" s="4" t="s">
        <v>9</v>
      </c>
      <c r="C160" s="4">
        <f>2+SUM('Planilha Base'!H2)</f>
        <v>2</v>
      </c>
      <c r="D160" s="4"/>
      <c r="E160" s="4" t="s">
        <v>626</v>
      </c>
      <c r="F160" s="4" t="s">
        <v>627</v>
      </c>
      <c r="G160" s="4" t="s">
        <v>628</v>
      </c>
      <c r="H160" s="4">
        <f>-2+SUM('Planilha Base'!H3)</f>
        <v>-2</v>
      </c>
      <c r="I160" s="4">
        <v>1</v>
      </c>
      <c r="J160" s="5"/>
      <c r="K160" s="4" t="s">
        <v>342</v>
      </c>
      <c r="BJ160" s="44" t="s">
        <v>341</v>
      </c>
      <c r="BK160" s="42"/>
    </row>
    <row r="161" spans="1:63" ht="16.5" customHeight="1" x14ac:dyDescent="0.25">
      <c r="A161" s="44" t="s">
        <v>48</v>
      </c>
      <c r="B161" s="4" t="s">
        <v>5</v>
      </c>
      <c r="C161" s="4">
        <f>-1+SUM('Planilha Base'!D2)</f>
        <v>-1</v>
      </c>
      <c r="D161" s="4">
        <f>2+SUM('Planilha Base'!B2,'Planilha Base'!B3)</f>
        <v>2</v>
      </c>
      <c r="H161" s="4">
        <f>1+SUM('Planilha Base'!H3)</f>
        <v>1</v>
      </c>
      <c r="I161" s="5"/>
      <c r="J161" s="5"/>
      <c r="K161" s="5"/>
      <c r="BJ161" s="44" t="s">
        <v>48</v>
      </c>
      <c r="BK161" s="42"/>
    </row>
    <row r="162" spans="1:63" ht="12.75" customHeight="1" x14ac:dyDescent="0.25">
      <c r="A162" s="44" t="s">
        <v>49</v>
      </c>
      <c r="B162" s="4" t="s">
        <v>5</v>
      </c>
      <c r="C162" s="4">
        <f>0+SUM('Planilha Base'!D2)</f>
        <v>0</v>
      </c>
      <c r="D162" s="4">
        <f>0+SUM('Planilha Base'!B2,'Planilha Base'!B3)</f>
        <v>0</v>
      </c>
      <c r="E162" t="s">
        <v>625</v>
      </c>
      <c r="F162" s="4" t="s">
        <v>578</v>
      </c>
      <c r="G162" s="4" t="s">
        <v>566</v>
      </c>
      <c r="H162" s="4">
        <f>-2+SUM('Planilha Base'!H3)</f>
        <v>-2</v>
      </c>
      <c r="I162" s="5"/>
      <c r="J162" s="4">
        <v>1</v>
      </c>
      <c r="K162" s="4" t="s">
        <v>50</v>
      </c>
      <c r="BJ162" s="44" t="s">
        <v>49</v>
      </c>
      <c r="BK162" s="42"/>
    </row>
    <row r="163" spans="1:63" x14ac:dyDescent="0.25">
      <c r="A163" s="44" t="s">
        <v>87</v>
      </c>
      <c r="B163" s="4" t="s">
        <v>6</v>
      </c>
      <c r="C163" s="4">
        <f>-2+SUM('Planilha Base'!D2)</f>
        <v>-2</v>
      </c>
      <c r="D163" s="4">
        <f>3+SUM('Planilha Base'!B2,'Planilha Base'!D3)</f>
        <v>3</v>
      </c>
      <c r="E163" t="s">
        <v>110</v>
      </c>
      <c r="F163" s="4" t="s">
        <v>577</v>
      </c>
      <c r="H163" s="4" t="s">
        <v>14</v>
      </c>
      <c r="I163" s="5"/>
      <c r="J163" s="4">
        <v>1</v>
      </c>
      <c r="K163" s="4" t="s">
        <v>88</v>
      </c>
      <c r="BJ163" s="44" t="s">
        <v>87</v>
      </c>
      <c r="BK163" s="42"/>
    </row>
    <row r="164" spans="1:63" ht="17.25" customHeight="1" x14ac:dyDescent="0.25">
      <c r="A164" s="44" t="s">
        <v>51</v>
      </c>
      <c r="B164" s="4" t="s">
        <v>5</v>
      </c>
      <c r="C164" s="4">
        <f>-1+SUM('Planilha Base'!D2)</f>
        <v>-1</v>
      </c>
      <c r="D164" s="4">
        <f>1+SUM('Planilha Base'!B2,'Planilha Base'!B3)</f>
        <v>1</v>
      </c>
      <c r="E164" t="s">
        <v>563</v>
      </c>
      <c r="H164" s="4">
        <f>3+SUM('Planilha Base'!H3)</f>
        <v>3</v>
      </c>
      <c r="I164" s="5"/>
      <c r="J164" s="4">
        <v>1</v>
      </c>
      <c r="K164" s="4" t="s">
        <v>52</v>
      </c>
      <c r="BJ164" s="44" t="s">
        <v>51</v>
      </c>
      <c r="BK164" s="42"/>
    </row>
    <row r="165" spans="1:63" x14ac:dyDescent="0.25">
      <c r="A165" s="44" t="s">
        <v>128</v>
      </c>
      <c r="B165" s="4" t="s">
        <v>13</v>
      </c>
      <c r="C165" s="4">
        <f>-2+SUM('Planilha Base'!D2)</f>
        <v>-2</v>
      </c>
      <c r="D165" s="4">
        <f>7+SUM('Planilha Base'!B2,'Planilha Base'!J3)</f>
        <v>7</v>
      </c>
      <c r="E165" t="s">
        <v>110</v>
      </c>
      <c r="F165" s="4" t="s">
        <v>632</v>
      </c>
      <c r="H165" s="4" t="s">
        <v>58</v>
      </c>
      <c r="I165" s="5"/>
      <c r="J165" s="4">
        <v>2</v>
      </c>
      <c r="K165" s="4" t="s">
        <v>938</v>
      </c>
      <c r="BJ165" s="44" t="s">
        <v>128</v>
      </c>
      <c r="BK165" s="42"/>
    </row>
    <row r="166" spans="1:63" x14ac:dyDescent="0.25">
      <c r="A166" s="44" t="s">
        <v>343</v>
      </c>
      <c r="B166" s="4" t="s">
        <v>9</v>
      </c>
      <c r="C166" s="4">
        <f>0+SUM('Planilha Base'!H2)</f>
        <v>0</v>
      </c>
      <c r="D166" s="4">
        <f>5+SUM('Planilha Base'!J2,'Planilha Base'!B4)</f>
        <v>5</v>
      </c>
      <c r="H166" s="4">
        <f>-2+SUM('Planilha Base'!H3)</f>
        <v>-2</v>
      </c>
      <c r="I166" s="4">
        <v>2</v>
      </c>
      <c r="J166" s="5"/>
      <c r="K166" s="4" t="s">
        <v>344</v>
      </c>
      <c r="BJ166" s="44" t="s">
        <v>343</v>
      </c>
      <c r="BK166" s="42"/>
    </row>
    <row r="167" spans="1:63" x14ac:dyDescent="0.25">
      <c r="A167" s="44" t="s">
        <v>89</v>
      </c>
      <c r="B167" s="4" t="s">
        <v>6</v>
      </c>
      <c r="C167" s="4">
        <f>0+SUM('Planilha Base'!D2)</f>
        <v>0</v>
      </c>
      <c r="D167" s="4">
        <f>1+SUM('Planilha Base'!B2,'Planilha Base'!D3)</f>
        <v>1</v>
      </c>
      <c r="E167" t="s">
        <v>635</v>
      </c>
      <c r="F167" s="4">
        <f>1+SUM('Planilha Base'!B2,'Planilha Base'!D3)</f>
        <v>1</v>
      </c>
      <c r="H167" s="4">
        <f>1+SUM('Planilha Base'!H3)</f>
        <v>1</v>
      </c>
      <c r="I167" s="5"/>
      <c r="J167" s="4">
        <v>1</v>
      </c>
      <c r="K167" s="4" t="s">
        <v>90</v>
      </c>
      <c r="BJ167" s="44" t="s">
        <v>89</v>
      </c>
      <c r="BK167" s="42"/>
    </row>
    <row r="168" spans="1:63" x14ac:dyDescent="0.25">
      <c r="A168" s="44" t="s">
        <v>129</v>
      </c>
      <c r="B168" s="4" t="s">
        <v>13</v>
      </c>
      <c r="C168" s="4">
        <f>0+SUM('Planilha Base'!D2)</f>
        <v>0</v>
      </c>
      <c r="D168" s="4">
        <f>4+SUM('Planilha Base'!B2,'Planilha Base'!J3)</f>
        <v>4</v>
      </c>
      <c r="E168" t="s">
        <v>559</v>
      </c>
      <c r="H168" s="4" t="s">
        <v>15</v>
      </c>
      <c r="I168" s="5"/>
      <c r="J168" s="5"/>
      <c r="K168" s="4" t="s">
        <v>113</v>
      </c>
      <c r="BJ168" s="44" t="s">
        <v>129</v>
      </c>
      <c r="BK168" s="42"/>
    </row>
    <row r="169" spans="1:63" x14ac:dyDescent="0.25">
      <c r="A169" s="44" t="s">
        <v>345</v>
      </c>
      <c r="B169" s="4" t="s">
        <v>9</v>
      </c>
      <c r="C169" s="4">
        <f>-2+SUM('Planilha Base'!H2)</f>
        <v>-2</v>
      </c>
      <c r="D169" s="4">
        <f>SUM('Planilha Base'!B2,'Planilha Base'!B4)</f>
        <v>0</v>
      </c>
      <c r="H169" s="4" t="s">
        <v>14</v>
      </c>
      <c r="I169" s="4">
        <v>1</v>
      </c>
      <c r="J169" s="5"/>
      <c r="K169" s="4" t="s">
        <v>346</v>
      </c>
      <c r="BJ169" s="44" t="s">
        <v>345</v>
      </c>
      <c r="BK169" s="42"/>
    </row>
    <row r="170" spans="1:63" x14ac:dyDescent="0.25">
      <c r="A170" s="44" t="s">
        <v>130</v>
      </c>
      <c r="B170" s="4" t="s">
        <v>13</v>
      </c>
      <c r="C170" s="4">
        <f>-2+SUM('Planilha Base'!D2)</f>
        <v>-2</v>
      </c>
      <c r="D170" s="4">
        <f>7+SUM('Planilha Base'!B2,'Planilha Base'!J3)</f>
        <v>7</v>
      </c>
      <c r="E170" t="s">
        <v>618</v>
      </c>
      <c r="H170" s="4" t="s">
        <v>15</v>
      </c>
      <c r="I170" s="5"/>
      <c r="J170" s="5"/>
      <c r="K170" s="4" t="s">
        <v>939</v>
      </c>
      <c r="BJ170" s="44" t="s">
        <v>130</v>
      </c>
      <c r="BK170" s="42"/>
    </row>
    <row r="171" spans="1:63" x14ac:dyDescent="0.25">
      <c r="A171" s="44" t="s">
        <v>195</v>
      </c>
      <c r="B171" s="4" t="s">
        <v>9</v>
      </c>
      <c r="C171" s="4">
        <f>2+SUM('Planilha Base'!H2)</f>
        <v>2</v>
      </c>
      <c r="D171" s="4" t="s">
        <v>14</v>
      </c>
      <c r="H171" s="4">
        <f>-2+SUM('Planilha Base'!H3)</f>
        <v>-2</v>
      </c>
      <c r="I171" s="4">
        <v>1</v>
      </c>
      <c r="J171" s="5"/>
      <c r="K171" s="4" t="s">
        <v>196</v>
      </c>
      <c r="BJ171" s="44" t="s">
        <v>195</v>
      </c>
      <c r="BK171" s="42"/>
    </row>
    <row r="172" spans="1:63" x14ac:dyDescent="0.25">
      <c r="A172" s="44" t="s">
        <v>131</v>
      </c>
      <c r="B172" s="4" t="s">
        <v>13</v>
      </c>
      <c r="C172" s="4">
        <f>0+SUM('Planilha Base'!D2)</f>
        <v>0</v>
      </c>
      <c r="D172" s="4">
        <f>2+SUM('Planilha Base'!B2,'Planilha Base'!J3)</f>
        <v>2</v>
      </c>
      <c r="E172" t="s">
        <v>618</v>
      </c>
      <c r="F172" s="4" t="s">
        <v>636</v>
      </c>
      <c r="H172" s="4" t="s">
        <v>15</v>
      </c>
      <c r="I172" s="5"/>
      <c r="J172" s="5"/>
      <c r="K172" s="4" t="s">
        <v>132</v>
      </c>
      <c r="BJ172" s="44" t="s">
        <v>131</v>
      </c>
      <c r="BK172" s="42"/>
    </row>
    <row r="173" spans="1:63" x14ac:dyDescent="0.25">
      <c r="A173" s="44" t="s">
        <v>293</v>
      </c>
      <c r="B173" s="4" t="s">
        <v>8</v>
      </c>
      <c r="C173" s="4">
        <f>-1+SUM('Planilha Base'!D2)</f>
        <v>-1</v>
      </c>
      <c r="D173" s="4">
        <f>1+SUM('Planilha Base'!B2,'Planilha Base'!H3)</f>
        <v>1</v>
      </c>
      <c r="E173" t="s">
        <v>618</v>
      </c>
      <c r="F173" s="4" t="s">
        <v>578</v>
      </c>
      <c r="H173" s="4" t="s">
        <v>14</v>
      </c>
      <c r="I173" s="5"/>
      <c r="J173" s="5"/>
      <c r="K173" s="4" t="s">
        <v>294</v>
      </c>
      <c r="BJ173" s="44" t="s">
        <v>293</v>
      </c>
      <c r="BK173" s="42"/>
    </row>
    <row r="174" spans="1:63" x14ac:dyDescent="0.25">
      <c r="A174" s="44" t="s">
        <v>283</v>
      </c>
      <c r="B174" s="4" t="s">
        <v>277</v>
      </c>
      <c r="C174" s="4">
        <f>1+SUM('Planilha Base'!D2)</f>
        <v>1</v>
      </c>
      <c r="D174" s="4">
        <f>4+SUM('Planilha Base'!B2,'Planilha Base'!D4)</f>
        <v>4</v>
      </c>
      <c r="H174" s="4" t="s">
        <v>15</v>
      </c>
      <c r="I174" s="4">
        <v>1</v>
      </c>
      <c r="J174" s="5"/>
      <c r="K174" s="4" t="s">
        <v>284</v>
      </c>
      <c r="BJ174" s="44" t="s">
        <v>283</v>
      </c>
      <c r="BK174" s="42"/>
    </row>
    <row r="175" spans="1:63" x14ac:dyDescent="0.25">
      <c r="A175" s="44" t="s">
        <v>197</v>
      </c>
      <c r="B175" s="4" t="s">
        <v>9</v>
      </c>
      <c r="C175" s="4" t="s">
        <v>54</v>
      </c>
      <c r="D175" s="4" t="s">
        <v>54</v>
      </c>
      <c r="H175" s="4" t="s">
        <v>54</v>
      </c>
      <c r="I175" s="4">
        <v>1</v>
      </c>
      <c r="J175" s="5"/>
      <c r="K175" s="4" t="s">
        <v>198</v>
      </c>
      <c r="BJ175" s="44" t="s">
        <v>197</v>
      </c>
      <c r="BK175" s="42"/>
    </row>
    <row r="176" spans="1:63" x14ac:dyDescent="0.25">
      <c r="A176" s="44" t="s">
        <v>133</v>
      </c>
      <c r="B176" s="4" t="s">
        <v>13</v>
      </c>
      <c r="C176" s="4">
        <f>-1+SUM('Planilha Base'!D2)</f>
        <v>-1</v>
      </c>
      <c r="D176" s="4">
        <f>4+SUM('Planilha Base'!B2,'Planilha Base'!J3)</f>
        <v>4</v>
      </c>
      <c r="E176" t="s">
        <v>110</v>
      </c>
      <c r="H176" s="4" t="s">
        <v>15</v>
      </c>
      <c r="I176" s="5"/>
      <c r="J176" s="5"/>
      <c r="K176" s="4" t="s">
        <v>940</v>
      </c>
      <c r="BJ176" s="44" t="s">
        <v>133</v>
      </c>
      <c r="BK176" s="42"/>
    </row>
    <row r="177" spans="1:63" x14ac:dyDescent="0.25">
      <c r="A177" s="44" t="s">
        <v>134</v>
      </c>
      <c r="B177" s="4" t="s">
        <v>13</v>
      </c>
      <c r="C177" s="4">
        <f>-2+SUM('Planilha Base'!D2)</f>
        <v>-2</v>
      </c>
      <c r="D177" s="4">
        <f>2+SUM('Planilha Base'!B2,'Planilha Base'!J3)</f>
        <v>2</v>
      </c>
      <c r="E177" t="s">
        <v>110</v>
      </c>
      <c r="H177" s="4" t="s">
        <v>15</v>
      </c>
      <c r="I177" s="5"/>
      <c r="J177" s="5"/>
      <c r="K177" s="4" t="s">
        <v>941</v>
      </c>
      <c r="BJ177" s="44" t="s">
        <v>134</v>
      </c>
      <c r="BK177" s="42"/>
    </row>
    <row r="178" spans="1:63" x14ac:dyDescent="0.25">
      <c r="A178" s="44" t="s">
        <v>199</v>
      </c>
      <c r="B178" s="4" t="s">
        <v>9</v>
      </c>
      <c r="C178" s="4">
        <f>0+SUM('Planilha Base'!H2)</f>
        <v>0</v>
      </c>
      <c r="D178" s="4">
        <f>-3+SUM('Planilha Base'!J2,'Planilha Base'!B4)</f>
        <v>-3</v>
      </c>
      <c r="E178" t="s">
        <v>637</v>
      </c>
      <c r="F178" s="4" t="s">
        <v>638</v>
      </c>
      <c r="G178" s="4" t="s">
        <v>620</v>
      </c>
      <c r="H178" s="4" t="s">
        <v>14</v>
      </c>
      <c r="I178" s="4">
        <v>1</v>
      </c>
      <c r="J178" s="5"/>
      <c r="K178" s="4" t="s">
        <v>200</v>
      </c>
      <c r="BJ178" s="44" t="s">
        <v>199</v>
      </c>
      <c r="BK178" s="42"/>
    </row>
    <row r="179" spans="1:63" x14ac:dyDescent="0.25">
      <c r="A179" s="44" t="s">
        <v>158</v>
      </c>
      <c r="B179" s="4" t="s">
        <v>8</v>
      </c>
      <c r="C179" s="4">
        <f>0+SUM('Planilha Base'!D2)</f>
        <v>0</v>
      </c>
      <c r="D179" s="4">
        <f>5+SUM('Planilha Base'!B2,'Planilha Base'!H3)</f>
        <v>5</v>
      </c>
      <c r="E179" t="s">
        <v>608</v>
      </c>
      <c r="H179" s="4">
        <f>-1+SUM('Planilha Base'!H3)</f>
        <v>-1</v>
      </c>
      <c r="I179" s="5"/>
      <c r="J179" s="5"/>
      <c r="K179" s="4" t="s">
        <v>159</v>
      </c>
      <c r="BJ179" s="44" t="s">
        <v>158</v>
      </c>
      <c r="BK179" s="42"/>
    </row>
    <row r="180" spans="1:63" x14ac:dyDescent="0.25">
      <c r="A180" s="44" t="s">
        <v>231</v>
      </c>
      <c r="B180" s="4" t="s">
        <v>6</v>
      </c>
      <c r="C180" s="4">
        <f>3+SUM('Planilha Base'!D2)</f>
        <v>3</v>
      </c>
      <c r="D180" s="4">
        <f>2+SUM('Planilha Base'!B2,'Planilha Base'!D3)</f>
        <v>2</v>
      </c>
      <c r="E180" t="s">
        <v>639</v>
      </c>
      <c r="H180" s="4">
        <f>0+SUM('Planilha Base'!H3)</f>
        <v>0</v>
      </c>
      <c r="I180" s="5"/>
      <c r="J180" s="4">
        <v>2</v>
      </c>
      <c r="K180" s="4" t="s">
        <v>232</v>
      </c>
      <c r="BJ180" s="44" t="s">
        <v>231</v>
      </c>
      <c r="BK180" s="42"/>
    </row>
    <row r="181" spans="1:63" x14ac:dyDescent="0.25">
      <c r="A181" s="44" t="s">
        <v>201</v>
      </c>
      <c r="B181" s="4" t="s">
        <v>9</v>
      </c>
      <c r="C181" s="4" t="s">
        <v>54</v>
      </c>
      <c r="D181" s="4" t="s">
        <v>642</v>
      </c>
      <c r="E181" s="4" t="s">
        <v>643</v>
      </c>
      <c r="H181" s="4" t="s">
        <v>54</v>
      </c>
      <c r="I181" s="4">
        <v>1</v>
      </c>
      <c r="J181" s="5"/>
      <c r="K181" s="4" t="s">
        <v>202</v>
      </c>
      <c r="BJ181" s="44" t="s">
        <v>201</v>
      </c>
      <c r="BK181" s="42"/>
    </row>
    <row r="182" spans="1:63" x14ac:dyDescent="0.25">
      <c r="A182" s="44" t="s">
        <v>53</v>
      </c>
      <c r="B182" s="4" t="s">
        <v>5</v>
      </c>
      <c r="C182" s="4">
        <f>-2+SUM('Planilha Base'!D2)</f>
        <v>-2</v>
      </c>
      <c r="D182" s="4">
        <f>0+SUM('Planilha Base'!B2,'Planilha Base'!B3)</f>
        <v>0</v>
      </c>
      <c r="E182">
        <f>0+SUM('Planilha Base'!B2,'Planilha Base'!B3)</f>
        <v>0</v>
      </c>
      <c r="F182">
        <f>1+SUM('Planilha Base'!B2,'Planilha Base'!D3)</f>
        <v>1</v>
      </c>
      <c r="G182" t="s">
        <v>644</v>
      </c>
      <c r="H182" s="4" t="s">
        <v>14</v>
      </c>
      <c r="I182" s="5"/>
      <c r="J182" s="5"/>
      <c r="K182" s="4" t="s">
        <v>55</v>
      </c>
      <c r="BJ182" s="44" t="s">
        <v>53</v>
      </c>
      <c r="BK182" s="42"/>
    </row>
    <row r="183" spans="1:63" x14ac:dyDescent="0.25">
      <c r="A183" s="44" t="s">
        <v>241</v>
      </c>
      <c r="B183" s="4" t="s">
        <v>8</v>
      </c>
      <c r="C183" s="4">
        <f>-1+SUM('Planilha Base'!D2)</f>
        <v>-1</v>
      </c>
      <c r="D183" s="4">
        <v>-1</v>
      </c>
      <c r="H183" s="4">
        <f>0+SUM('Planilha Base'!H3)</f>
        <v>0</v>
      </c>
      <c r="I183" s="5"/>
      <c r="J183" s="4">
        <v>1</v>
      </c>
      <c r="K183" s="4" t="s">
        <v>242</v>
      </c>
      <c r="BJ183" s="44" t="s">
        <v>241</v>
      </c>
      <c r="BK183" s="42"/>
    </row>
    <row r="184" spans="1:63" x14ac:dyDescent="0.25">
      <c r="A184" s="44" t="s">
        <v>56</v>
      </c>
      <c r="B184" s="4" t="s">
        <v>5</v>
      </c>
      <c r="C184" s="4">
        <f>1+SUM('Planilha Base'!D2)</f>
        <v>1</v>
      </c>
      <c r="D184" s="4">
        <f>0+SUM('Planilha Base'!B2,'Planilha Base'!B3)</f>
        <v>0</v>
      </c>
      <c r="H184" s="4">
        <f>-1+SUM('Planilha Base'!H3)</f>
        <v>-1</v>
      </c>
      <c r="I184" s="5"/>
      <c r="J184" s="4">
        <v>1</v>
      </c>
      <c r="K184" s="4" t="s">
        <v>50</v>
      </c>
      <c r="BJ184" s="44" t="s">
        <v>56</v>
      </c>
      <c r="BK184" s="42"/>
    </row>
    <row r="185" spans="1:63" x14ac:dyDescent="0.25">
      <c r="A185" s="44" t="s">
        <v>57</v>
      </c>
      <c r="B185" s="4" t="s">
        <v>5</v>
      </c>
      <c r="C185" s="4"/>
      <c r="D185" s="5">
        <f>4+SUM('Planilha Base'!B2,'Planilha Base'!B3)</f>
        <v>4</v>
      </c>
      <c r="E185">
        <f>5+SUM('Planilha Base'!B2,'Planilha Base'!B3)</f>
        <v>5</v>
      </c>
      <c r="F185">
        <f>6+SUM('Planilha Base'!B2,'Planilha Base'!B3)</f>
        <v>6</v>
      </c>
      <c r="G185">
        <f>7+SUM('Planilha Base'!B2,'Planilha Base'!B3)</f>
        <v>7</v>
      </c>
      <c r="H185" s="4" t="s">
        <v>58</v>
      </c>
      <c r="I185" s="5"/>
      <c r="J185" s="4">
        <v>1</v>
      </c>
      <c r="K185" s="4" t="s">
        <v>59</v>
      </c>
      <c r="BJ185" s="44" t="s">
        <v>57</v>
      </c>
      <c r="BK185" s="42"/>
    </row>
    <row r="186" spans="1:63" x14ac:dyDescent="0.25">
      <c r="A186" s="44" t="s">
        <v>295</v>
      </c>
      <c r="B186" s="4" t="s">
        <v>8</v>
      </c>
      <c r="C186" s="4">
        <f>-2+SUM('Planilha Base'!D2)</f>
        <v>-2</v>
      </c>
      <c r="D186" s="4">
        <f>5+SUM('Planilha Base'!B2,'Planilha Base'!H3)</f>
        <v>5</v>
      </c>
      <c r="H186" s="4">
        <f>1+SUM('Planilha Base'!H3)</f>
        <v>1</v>
      </c>
      <c r="I186" s="4">
        <v>1</v>
      </c>
      <c r="J186" s="4">
        <v>1</v>
      </c>
      <c r="K186" s="4" t="s">
        <v>296</v>
      </c>
      <c r="BJ186" s="44" t="s">
        <v>295</v>
      </c>
      <c r="BK186" s="42"/>
    </row>
    <row r="187" spans="1:63" x14ac:dyDescent="0.25">
      <c r="A187" s="44" t="s">
        <v>297</v>
      </c>
      <c r="B187" s="4" t="s">
        <v>277</v>
      </c>
      <c r="C187" s="4">
        <f>1+SUM('Planilha Base'!D2)</f>
        <v>1</v>
      </c>
      <c r="D187" s="4">
        <f>2+SUM('Planilha Base'!B2,'Planilha Base'!D4)</f>
        <v>2</v>
      </c>
      <c r="H187" s="4">
        <f>1+SUM('Planilha Base'!H3)</f>
        <v>1</v>
      </c>
      <c r="I187" s="5"/>
      <c r="J187" s="5"/>
      <c r="K187" s="4" t="s">
        <v>298</v>
      </c>
      <c r="BJ187" s="44" t="s">
        <v>297</v>
      </c>
      <c r="BK187" s="42"/>
    </row>
    <row r="188" spans="1:63" x14ac:dyDescent="0.25">
      <c r="A188" s="44" t="s">
        <v>347</v>
      </c>
      <c r="B188" s="4" t="s">
        <v>9</v>
      </c>
      <c r="C188" s="4">
        <f>-2+SUM('Planilha Base'!H2)</f>
        <v>-2</v>
      </c>
      <c r="D188" s="4">
        <f>2+SUM('Planilha Base'!J2,'Planilha Base'!B4)</f>
        <v>2</v>
      </c>
      <c r="H188" s="4">
        <f>-2+SUM('Planilha Base'!H3)</f>
        <v>-2</v>
      </c>
      <c r="I188" s="4">
        <v>1</v>
      </c>
      <c r="J188" s="5"/>
      <c r="K188" s="4" t="s">
        <v>348</v>
      </c>
      <c r="BJ188" s="44" t="s">
        <v>347</v>
      </c>
      <c r="BK188" s="42"/>
    </row>
    <row r="189" spans="1:63" x14ac:dyDescent="0.25">
      <c r="A189" s="44" t="s">
        <v>349</v>
      </c>
      <c r="B189" s="4" t="s">
        <v>9</v>
      </c>
      <c r="C189" s="4">
        <f>1+SUM('Planilha Base'!H2)</f>
        <v>1</v>
      </c>
      <c r="D189" s="4">
        <f>2+SUM('Planilha Base'!J2,'Planilha Base'!B4)</f>
        <v>2</v>
      </c>
      <c r="H189" s="4">
        <f>-2+SUM('Planilha Base'!H3)</f>
        <v>-2</v>
      </c>
      <c r="I189" s="4">
        <v>1</v>
      </c>
      <c r="J189" s="5"/>
      <c r="K189" s="4" t="s">
        <v>350</v>
      </c>
      <c r="BJ189" s="44" t="s">
        <v>349</v>
      </c>
      <c r="BK189" s="42"/>
    </row>
    <row r="190" spans="1:63" x14ac:dyDescent="0.25">
      <c r="A190" s="44" t="s">
        <v>160</v>
      </c>
      <c r="B190" s="4" t="s">
        <v>8</v>
      </c>
      <c r="C190" s="4">
        <f>0+SUM('Planilha Base'!D2)</f>
        <v>0</v>
      </c>
      <c r="D190" s="4">
        <f>3+SUM('Planilha Base'!B2,'Planilha Base'!H3)</f>
        <v>3</v>
      </c>
      <c r="H190" s="4">
        <f>0+SUM('Planilha Base'!H3)</f>
        <v>0</v>
      </c>
      <c r="I190" s="5"/>
      <c r="J190" s="4">
        <v>1</v>
      </c>
      <c r="K190" s="4" t="s">
        <v>161</v>
      </c>
      <c r="BJ190" s="44" t="s">
        <v>160</v>
      </c>
      <c r="BK190" s="42"/>
    </row>
    <row r="191" spans="1:63" x14ac:dyDescent="0.25">
      <c r="A191" s="44" t="s">
        <v>351</v>
      </c>
      <c r="B191" s="4" t="s">
        <v>9</v>
      </c>
      <c r="C191" s="4">
        <f>-2+SUM('Planilha Base'!H2)</f>
        <v>-2</v>
      </c>
      <c r="D191" s="4">
        <f>2+SUM('Planilha Base'!J2,'Planilha Base'!B4)</f>
        <v>2</v>
      </c>
      <c r="H191" s="4" t="s">
        <v>14</v>
      </c>
      <c r="I191" s="4"/>
      <c r="J191" s="5"/>
      <c r="K191" s="4" t="s">
        <v>352</v>
      </c>
      <c r="BJ191" s="44" t="s">
        <v>351</v>
      </c>
      <c r="BK191" s="42"/>
    </row>
    <row r="192" spans="1:63" x14ac:dyDescent="0.25">
      <c r="A192" s="44" t="s">
        <v>162</v>
      </c>
      <c r="B192" s="4" t="s">
        <v>8</v>
      </c>
      <c r="C192" s="4">
        <f>2+SUM('Planilha Base'!D2)</f>
        <v>2</v>
      </c>
      <c r="D192" s="4" t="s">
        <v>14</v>
      </c>
      <c r="E192" s="4" t="s">
        <v>652</v>
      </c>
      <c r="F192" s="4">
        <f>SUM('Planilha Base'!H3)</f>
        <v>0</v>
      </c>
      <c r="G192" s="4" t="s">
        <v>653</v>
      </c>
      <c r="H192" s="4">
        <f>2+SUM('Planilha Base'!H3)</f>
        <v>2</v>
      </c>
      <c r="I192" s="5"/>
      <c r="J192" s="5"/>
      <c r="K192" s="4" t="s">
        <v>163</v>
      </c>
      <c r="BJ192" s="44" t="s">
        <v>162</v>
      </c>
      <c r="BK192" s="42"/>
    </row>
    <row r="193" spans="1:63" x14ac:dyDescent="0.25">
      <c r="A193" s="44" t="s">
        <v>353</v>
      </c>
      <c r="B193" s="4" t="s">
        <v>9</v>
      </c>
      <c r="C193" s="4">
        <f>-2+SUM('Planilha Base'!H2)</f>
        <v>-2</v>
      </c>
      <c r="D193" s="4" t="s">
        <v>14</v>
      </c>
      <c r="H193" s="4">
        <f>-1+SUM('Planilha Base'!H3)</f>
        <v>-1</v>
      </c>
      <c r="I193" s="4">
        <v>1</v>
      </c>
      <c r="J193" s="5"/>
      <c r="K193" s="4" t="s">
        <v>354</v>
      </c>
      <c r="BJ193" s="44" t="s">
        <v>353</v>
      </c>
    </row>
    <row r="194" spans="1:63" x14ac:dyDescent="0.25">
      <c r="A194" s="44" t="s">
        <v>91</v>
      </c>
      <c r="B194" s="4" t="s">
        <v>6</v>
      </c>
      <c r="C194" s="4">
        <f>-2+SUM('Planilha Base'!D2)</f>
        <v>-2</v>
      </c>
      <c r="D194" s="4">
        <f>0+SUM('Planilha Base'!B2,'Planilha Base'!D3)</f>
        <v>0</v>
      </c>
      <c r="H194" s="4">
        <f>-1+SUM('Planilha Base'!H3)</f>
        <v>-1</v>
      </c>
      <c r="I194" s="5"/>
      <c r="J194" s="4">
        <v>2</v>
      </c>
      <c r="K194" s="4" t="s">
        <v>83</v>
      </c>
      <c r="BJ194" s="44" t="s">
        <v>91</v>
      </c>
      <c r="BK194" s="42"/>
    </row>
    <row r="195" spans="1:63" x14ac:dyDescent="0.25">
      <c r="A195" s="44" t="s">
        <v>262</v>
      </c>
      <c r="B195" s="4" t="s">
        <v>5</v>
      </c>
      <c r="C195" s="4">
        <f>-3+SUM('Planilha Base'!D2)</f>
        <v>-3</v>
      </c>
      <c r="D195" s="4">
        <f>5+SUM('Planilha Base'!B2,'Planilha Base'!B3)</f>
        <v>5</v>
      </c>
      <c r="E195" t="s">
        <v>110</v>
      </c>
      <c r="F195" s="4" t="s">
        <v>646</v>
      </c>
      <c r="G195" s="4" t="s">
        <v>647</v>
      </c>
      <c r="H195" s="4" t="s">
        <v>58</v>
      </c>
      <c r="I195" s="5"/>
      <c r="J195" s="5"/>
      <c r="K195" s="4" t="s">
        <v>263</v>
      </c>
      <c r="BJ195" s="44" t="s">
        <v>262</v>
      </c>
      <c r="BK195" s="42"/>
    </row>
    <row r="196" spans="1:63" x14ac:dyDescent="0.25">
      <c r="A196" s="44" t="s">
        <v>92</v>
      </c>
      <c r="B196" s="4" t="s">
        <v>6</v>
      </c>
      <c r="C196" s="4">
        <f>-2+SUM('Planilha Base'!D2)</f>
        <v>-2</v>
      </c>
      <c r="D196" s="4">
        <f>3+SUM('Planilha Base'!B2,'Planilha Base'!D3)</f>
        <v>3</v>
      </c>
      <c r="H196" s="4">
        <f>-1+SUM('Planilha Base'!H3)</f>
        <v>-1</v>
      </c>
      <c r="I196" s="5"/>
      <c r="J196" s="5"/>
      <c r="K196" s="4" t="s">
        <v>93</v>
      </c>
      <c r="BJ196" s="44" t="s">
        <v>92</v>
      </c>
      <c r="BK196" s="42"/>
    </row>
    <row r="197" spans="1:63" x14ac:dyDescent="0.25">
      <c r="A197" s="44" t="s">
        <v>203</v>
      </c>
      <c r="B197" s="4" t="s">
        <v>9</v>
      </c>
      <c r="C197" s="4">
        <f>-2+SUM('Planilha Base'!H2)</f>
        <v>-2</v>
      </c>
      <c r="D197" s="4">
        <f>7+SUM('Planilha Base'!J2,'Planilha Base'!B4)</f>
        <v>7</v>
      </c>
      <c r="H197" s="4" t="s">
        <v>14</v>
      </c>
      <c r="I197" s="4">
        <v>2</v>
      </c>
      <c r="J197" s="5"/>
      <c r="K197" s="4" t="s">
        <v>204</v>
      </c>
      <c r="BJ197" s="44" t="s">
        <v>203</v>
      </c>
      <c r="BK197" s="42"/>
    </row>
    <row r="198" spans="1:63" ht="18" customHeight="1" x14ac:dyDescent="0.25">
      <c r="A198" s="44" t="s">
        <v>205</v>
      </c>
      <c r="B198" s="4" t="s">
        <v>9</v>
      </c>
      <c r="C198" s="4">
        <f>3+SUM('Planilha Base'!H2)</f>
        <v>3</v>
      </c>
      <c r="D198" s="4" t="s">
        <v>14</v>
      </c>
      <c r="H198" s="4" t="s">
        <v>54</v>
      </c>
      <c r="I198" s="4">
        <v>2</v>
      </c>
      <c r="J198" s="5"/>
      <c r="K198" s="4" t="s">
        <v>206</v>
      </c>
      <c r="BJ198" s="44" t="s">
        <v>205</v>
      </c>
      <c r="BK198" s="42"/>
    </row>
    <row r="199" spans="1:63" ht="18.75" customHeight="1" x14ac:dyDescent="0.25">
      <c r="A199" s="44" t="s">
        <v>207</v>
      </c>
      <c r="B199" s="4" t="s">
        <v>9</v>
      </c>
      <c r="C199" s="4" t="s">
        <v>54</v>
      </c>
      <c r="D199" s="4" t="s">
        <v>54</v>
      </c>
      <c r="H199" s="4" t="s">
        <v>54</v>
      </c>
      <c r="I199" s="4"/>
      <c r="J199" s="4">
        <v>1</v>
      </c>
      <c r="K199" s="4" t="s">
        <v>208</v>
      </c>
      <c r="BJ199" s="44" t="s">
        <v>207</v>
      </c>
      <c r="BK199" s="42"/>
    </row>
    <row r="201" spans="1:63" x14ac:dyDescent="0.25">
      <c r="A201" s="60" t="s">
        <v>840</v>
      </c>
    </row>
    <row r="203" spans="1:63" x14ac:dyDescent="0.25">
      <c r="A203" s="44" t="s">
        <v>436</v>
      </c>
      <c r="B203" s="4" t="s">
        <v>5</v>
      </c>
      <c r="C203" s="4">
        <f>-1+SUM('Planilha Base'!D2)</f>
        <v>-1</v>
      </c>
      <c r="D203" s="4">
        <f>3+SUM('Planilha Base'!B2,'Planilha Base'!B3)</f>
        <v>3</v>
      </c>
      <c r="H203" s="4" t="s">
        <v>58</v>
      </c>
      <c r="I203" s="5"/>
      <c r="J203" s="4"/>
      <c r="K203" s="4" t="s">
        <v>437</v>
      </c>
      <c r="BJ203" s="44" t="s">
        <v>436</v>
      </c>
    </row>
    <row r="204" spans="1:63" x14ac:dyDescent="0.25">
      <c r="A204" s="44" t="s">
        <v>419</v>
      </c>
      <c r="B204" s="4" t="s">
        <v>9</v>
      </c>
      <c r="C204" s="4">
        <f>3+SUM('Planilha Base'!H2)</f>
        <v>3</v>
      </c>
      <c r="D204" s="4" t="s">
        <v>14</v>
      </c>
      <c r="H204" s="4">
        <f>2+SUM('Planilha Base'!H3)</f>
        <v>2</v>
      </c>
      <c r="I204" s="4">
        <v>1</v>
      </c>
      <c r="J204" s="5"/>
      <c r="K204" s="4" t="s">
        <v>420</v>
      </c>
      <c r="BJ204" s="44" t="s">
        <v>419</v>
      </c>
      <c r="BK204" s="42"/>
    </row>
    <row r="205" spans="1:63" x14ac:dyDescent="0.25">
      <c r="A205" s="44" t="s">
        <v>404</v>
      </c>
      <c r="B205" s="4" t="s">
        <v>13</v>
      </c>
      <c r="C205" s="4">
        <f>1+SUM('Planilha Base'!D2)</f>
        <v>1</v>
      </c>
      <c r="D205" s="4">
        <f>2+SUM('Planilha Base'!B2,'Planilha Base'!J3)</f>
        <v>2</v>
      </c>
      <c r="E205" t="s">
        <v>558</v>
      </c>
      <c r="H205" s="4" t="s">
        <v>15</v>
      </c>
      <c r="I205" s="5"/>
      <c r="J205" s="4">
        <v>1</v>
      </c>
      <c r="K205" s="4" t="s">
        <v>405</v>
      </c>
      <c r="BJ205" s="44" t="s">
        <v>404</v>
      </c>
      <c r="BK205" s="42"/>
    </row>
    <row r="206" spans="1:63" x14ac:dyDescent="0.25">
      <c r="A206" s="44" t="s">
        <v>415</v>
      </c>
      <c r="B206" s="4" t="s">
        <v>8</v>
      </c>
      <c r="C206" s="4">
        <f>-1+SUM('Planilha Base'!D2)</f>
        <v>-1</v>
      </c>
      <c r="D206" s="4">
        <f>4+SUM('Planilha Base'!B2,'Planilha Base'!H3)</f>
        <v>4</v>
      </c>
      <c r="H206" s="4">
        <f>1+SUM('Planilha Base'!H3)</f>
        <v>1</v>
      </c>
      <c r="I206" s="5"/>
      <c r="J206" s="4">
        <v>1</v>
      </c>
      <c r="K206" s="4" t="s">
        <v>416</v>
      </c>
      <c r="BJ206" s="44" t="s">
        <v>415</v>
      </c>
      <c r="BK206" s="42"/>
    </row>
    <row r="207" spans="1:63" x14ac:dyDescent="0.25">
      <c r="A207" s="44" t="s">
        <v>406</v>
      </c>
      <c r="B207" s="4" t="s">
        <v>13</v>
      </c>
      <c r="C207" s="4">
        <f>-2+SUM('Planilha Base'!D2)</f>
        <v>-2</v>
      </c>
      <c r="D207" s="4">
        <f>4+SUM('Planilha Base'!B2,'Planilha Base'!B3)</f>
        <v>4</v>
      </c>
      <c r="E207">
        <f>4+SUM('Planilha Base'!B2,'Planilha Base'!D3)</f>
        <v>4</v>
      </c>
      <c r="F207">
        <f>4+SUM('Planilha Base'!B2,'Planilha Base'!J3)</f>
        <v>4</v>
      </c>
      <c r="G207" t="s">
        <v>754</v>
      </c>
      <c r="H207" s="4" t="s">
        <v>15</v>
      </c>
      <c r="I207" s="4">
        <v>1</v>
      </c>
      <c r="J207" s="4">
        <v>1</v>
      </c>
      <c r="K207" t="s">
        <v>753</v>
      </c>
      <c r="BJ207" s="44" t="s">
        <v>406</v>
      </c>
      <c r="BK207" s="42"/>
    </row>
    <row r="208" spans="1:63" x14ac:dyDescent="0.25">
      <c r="A208" s="44" t="s">
        <v>766</v>
      </c>
      <c r="B208" s="4" t="s">
        <v>6</v>
      </c>
      <c r="C208">
        <f>SUM('Planilha Base'!D2)+1</f>
        <v>1</v>
      </c>
      <c r="D208">
        <f>-1+SUM('Planilha Base'!B2,'Planilha Base'!D3)</f>
        <v>-1</v>
      </c>
      <c r="E208" t="s">
        <v>749</v>
      </c>
      <c r="H208" t="s">
        <v>15</v>
      </c>
      <c r="I208">
        <v>1</v>
      </c>
      <c r="J208">
        <v>1</v>
      </c>
      <c r="K208" t="s">
        <v>748</v>
      </c>
      <c r="BJ208" s="44" t="s">
        <v>766</v>
      </c>
      <c r="BK208" s="42"/>
    </row>
    <row r="209" spans="1:63" x14ac:dyDescent="0.25">
      <c r="A209" s="44" t="s">
        <v>407</v>
      </c>
      <c r="B209" s="4" t="s">
        <v>13</v>
      </c>
      <c r="C209" s="4">
        <f>-2+SUM('Planilha Base'!D2)</f>
        <v>-2</v>
      </c>
      <c r="D209" s="4">
        <f>5+SUM('Planilha Base'!B2,'Planilha Base'!J3)</f>
        <v>5</v>
      </c>
      <c r="E209" t="s">
        <v>110</v>
      </c>
      <c r="H209" s="4" t="s">
        <v>15</v>
      </c>
      <c r="I209" s="5"/>
      <c r="J209" s="4">
        <v>1</v>
      </c>
      <c r="K209" s="4" t="s">
        <v>408</v>
      </c>
      <c r="BJ209" s="44" t="s">
        <v>407</v>
      </c>
    </row>
    <row r="210" spans="1:63" x14ac:dyDescent="0.25">
      <c r="A210" s="44" t="s">
        <v>424</v>
      </c>
      <c r="B210" s="4" t="s">
        <v>9</v>
      </c>
      <c r="C210" s="4">
        <f>-1+SUM('Planilha Base'!H2)</f>
        <v>-1</v>
      </c>
      <c r="D210" s="4">
        <f>4+SUM('Planilha Base'!J2,'Planilha Base'!B4)</f>
        <v>4</v>
      </c>
      <c r="E210" t="s">
        <v>560</v>
      </c>
      <c r="H210" s="4" t="s">
        <v>15</v>
      </c>
      <c r="I210" s="4">
        <v>1</v>
      </c>
      <c r="J210" s="5"/>
      <c r="K210" s="4" t="s">
        <v>845</v>
      </c>
      <c r="BJ210" s="44" t="s">
        <v>424</v>
      </c>
      <c r="BK210" s="42"/>
    </row>
    <row r="211" spans="1:63" x14ac:dyDescent="0.25">
      <c r="A211" s="44" t="s">
        <v>402</v>
      </c>
      <c r="B211" s="4" t="s">
        <v>5</v>
      </c>
      <c r="C211" s="4">
        <f>2+SUM('Planilha Base'!D2)</f>
        <v>2</v>
      </c>
      <c r="D211" s="4">
        <f>4+SUM('Planilha Base'!B2,'Planilha Base'!B3)</f>
        <v>4</v>
      </c>
      <c r="E211" t="s">
        <v>561</v>
      </c>
      <c r="H211" s="4" t="s">
        <v>58</v>
      </c>
      <c r="I211" s="5"/>
      <c r="J211" s="4">
        <v>1</v>
      </c>
      <c r="K211" s="4" t="s">
        <v>403</v>
      </c>
      <c r="BJ211" s="44" t="s">
        <v>402</v>
      </c>
      <c r="BK211" s="42"/>
    </row>
    <row r="212" spans="1:63" x14ac:dyDescent="0.25">
      <c r="A212" s="44" t="s">
        <v>409</v>
      </c>
      <c r="B212" s="4" t="s">
        <v>13</v>
      </c>
      <c r="C212" s="4">
        <f>0+SUM('Planilha Base'!D2)</f>
        <v>0</v>
      </c>
      <c r="D212" s="4">
        <f>5+SUM('Planilha Base'!B2,'Planilha Base'!J3)</f>
        <v>5</v>
      </c>
      <c r="H212" s="4">
        <f>0+SUM('Planilha Base'!H3)</f>
        <v>0</v>
      </c>
      <c r="I212" s="4">
        <v>1</v>
      </c>
      <c r="J212" s="4">
        <v>1</v>
      </c>
      <c r="K212" s="4" t="s">
        <v>410</v>
      </c>
      <c r="BJ212" s="44" t="s">
        <v>409</v>
      </c>
    </row>
    <row r="213" spans="1:63" x14ac:dyDescent="0.25">
      <c r="A213" s="44" t="s">
        <v>448</v>
      </c>
      <c r="B213" s="4" t="s">
        <v>745</v>
      </c>
      <c r="C213" s="4">
        <f>-2+SUM('Planilha Base'!D2)</f>
        <v>-2</v>
      </c>
      <c r="D213" s="4">
        <f>0+SUM('Planilha Base'!B2,'Planilha Base'!H4)</f>
        <v>0</v>
      </c>
      <c r="E213">
        <f>3+SUM('Planilha Base'!J2,'Planilha Base'!B4)</f>
        <v>3</v>
      </c>
      <c r="H213" s="4">
        <f>-2+SUM('Planilha Base'!H3)</f>
        <v>-2</v>
      </c>
      <c r="I213" s="4">
        <v>1</v>
      </c>
      <c r="J213" s="4"/>
      <c r="K213" t="s">
        <v>760</v>
      </c>
      <c r="BJ213" s="44" t="s">
        <v>448</v>
      </c>
      <c r="BK213" s="42"/>
    </row>
    <row r="214" spans="1:63" x14ac:dyDescent="0.25">
      <c r="A214" s="44" t="s">
        <v>445</v>
      </c>
      <c r="B214" s="4" t="s">
        <v>13</v>
      </c>
      <c r="C214" s="4">
        <f>3+SUM('Planilha Base'!D2)</f>
        <v>3</v>
      </c>
      <c r="D214" s="4">
        <f>3+SUM('Planilha Base'!B2,'Planilha Base'!J3)</f>
        <v>3</v>
      </c>
      <c r="H214" s="4" t="s">
        <v>14</v>
      </c>
      <c r="I214" s="5"/>
      <c r="J214" s="4">
        <v>1</v>
      </c>
      <c r="K214" s="4" t="s">
        <v>446</v>
      </c>
      <c r="BJ214" s="44" t="s">
        <v>445</v>
      </c>
      <c r="BK214" s="42"/>
    </row>
    <row r="215" spans="1:63" x14ac:dyDescent="0.25">
      <c r="A215" s="42" t="s">
        <v>847</v>
      </c>
      <c r="B215" t="s">
        <v>5</v>
      </c>
      <c r="C215">
        <f>-1+SUM('Planilha Base'!D2)</f>
        <v>-1</v>
      </c>
      <c r="D215">
        <f>5+SUM('Planilha Base'!B2,'Planilha Base'!H3)</f>
        <v>5</v>
      </c>
      <c r="E215" t="s">
        <v>110</v>
      </c>
      <c r="H215">
        <f>2+SUM('Planilha Base'!H3)</f>
        <v>2</v>
      </c>
      <c r="J215">
        <v>1</v>
      </c>
      <c r="K215" t="s">
        <v>519</v>
      </c>
      <c r="BJ215" s="42" t="s">
        <v>497</v>
      </c>
      <c r="BK215" s="42"/>
    </row>
    <row r="216" spans="1:63" x14ac:dyDescent="0.25">
      <c r="A216" s="44" t="s">
        <v>388</v>
      </c>
      <c r="B216" s="4" t="s">
        <v>6</v>
      </c>
      <c r="C216" s="4">
        <f>0+SUM('Planilha Base'!D2)</f>
        <v>0</v>
      </c>
      <c r="D216" s="4">
        <f>2+SUM('Planilha Base'!B2,'Planilha Base'!D3)</f>
        <v>2</v>
      </c>
      <c r="H216" s="4">
        <f>-1+SUM('Planilha Base'!H3)</f>
        <v>-1</v>
      </c>
      <c r="I216" s="5"/>
      <c r="J216" s="5"/>
      <c r="K216" s="4" t="s">
        <v>389</v>
      </c>
      <c r="BJ216" s="44" t="s">
        <v>388</v>
      </c>
      <c r="BK216" s="42"/>
    </row>
    <row r="217" spans="1:63" x14ac:dyDescent="0.25">
      <c r="A217" s="44" t="s">
        <v>846</v>
      </c>
      <c r="B217" s="4" t="s">
        <v>9</v>
      </c>
      <c r="C217" s="4" t="s">
        <v>54</v>
      </c>
      <c r="D217" s="4" t="s">
        <v>54</v>
      </c>
      <c r="E217" t="s">
        <v>569</v>
      </c>
      <c r="F217" s="4" t="s">
        <v>110</v>
      </c>
      <c r="H217" s="4" t="s">
        <v>54</v>
      </c>
      <c r="I217" s="4">
        <v>2</v>
      </c>
      <c r="J217" s="5"/>
      <c r="K217" s="4" t="s">
        <v>426</v>
      </c>
      <c r="BJ217" s="44" t="s">
        <v>425</v>
      </c>
      <c r="BK217" s="42"/>
    </row>
    <row r="218" spans="1:63" x14ac:dyDescent="0.25">
      <c r="A218" s="44" t="s">
        <v>946</v>
      </c>
      <c r="B218" s="4" t="s">
        <v>9</v>
      </c>
      <c r="C218" s="4">
        <f>0+SUM('Planilha Base'!H2)</f>
        <v>0</v>
      </c>
      <c r="D218" s="4">
        <f>2+SUM('Planilha Base'!J2,'Planilha Base'!B4)</f>
        <v>2</v>
      </c>
      <c r="H218" s="4" t="s">
        <v>14</v>
      </c>
      <c r="I218" s="4">
        <v>1</v>
      </c>
      <c r="J218" s="5"/>
      <c r="K218" s="4" t="s">
        <v>849</v>
      </c>
      <c r="BJ218" s="44" t="s">
        <v>434</v>
      </c>
      <c r="BK218" s="42"/>
    </row>
    <row r="219" spans="1:63" x14ac:dyDescent="0.25">
      <c r="A219" s="44" t="s">
        <v>447</v>
      </c>
      <c r="B219" s="4" t="s">
        <v>8</v>
      </c>
      <c r="C219" s="4">
        <f>3+SUM('Planilha Base'!D2)</f>
        <v>3</v>
      </c>
      <c r="D219" s="4" t="s">
        <v>54</v>
      </c>
      <c r="H219" s="4" t="s">
        <v>54</v>
      </c>
      <c r="I219" s="4">
        <v>1</v>
      </c>
      <c r="J219" s="5"/>
      <c r="K219" s="57" t="s">
        <v>755</v>
      </c>
      <c r="BJ219" s="44" t="s">
        <v>447</v>
      </c>
      <c r="BK219" s="42"/>
    </row>
    <row r="220" spans="1:63" x14ac:dyDescent="0.25">
      <c r="A220" s="44" t="s">
        <v>427</v>
      </c>
      <c r="B220" s="4" t="s">
        <v>9</v>
      </c>
      <c r="C220" s="4" t="s">
        <v>54</v>
      </c>
      <c r="D220" s="4" t="s">
        <v>54</v>
      </c>
      <c r="E220" s="4" t="s">
        <v>569</v>
      </c>
      <c r="F220" s="4" t="s">
        <v>571</v>
      </c>
      <c r="H220" s="4" t="s">
        <v>54</v>
      </c>
      <c r="I220" s="4">
        <v>1</v>
      </c>
      <c r="J220" s="5"/>
      <c r="K220" s="4" t="s">
        <v>428</v>
      </c>
      <c r="BJ220" s="44" t="s">
        <v>427</v>
      </c>
      <c r="BK220" s="42"/>
    </row>
    <row r="221" spans="1:63" x14ac:dyDescent="0.25">
      <c r="A221" s="44" t="s">
        <v>844</v>
      </c>
      <c r="B221" s="4" t="s">
        <v>9</v>
      </c>
      <c r="C221" s="4" t="s">
        <v>54</v>
      </c>
      <c r="D221" s="4">
        <f>2+SUM('Planilha Base'!J2,'Planilha Base'!B4)</f>
        <v>2</v>
      </c>
      <c r="H221" s="4" t="s">
        <v>54</v>
      </c>
      <c r="I221" s="4">
        <v>2</v>
      </c>
      <c r="J221" s="5"/>
      <c r="K221" s="4" t="s">
        <v>423</v>
      </c>
      <c r="BJ221" s="44" t="s">
        <v>422</v>
      </c>
      <c r="BK221" s="42"/>
    </row>
    <row r="222" spans="1:63" x14ac:dyDescent="0.25">
      <c r="A222" s="44" t="s">
        <v>378</v>
      </c>
      <c r="B222" s="4" t="s">
        <v>5</v>
      </c>
      <c r="C222" s="4">
        <f>0+SUM('Planilha Base'!D2)</f>
        <v>0</v>
      </c>
      <c r="D222" s="4">
        <f>2+SUM('Planilha Base'!B2,'Planilha Base'!B3)</f>
        <v>2</v>
      </c>
      <c r="E222" t="s">
        <v>585</v>
      </c>
      <c r="F222" s="4" t="s">
        <v>110</v>
      </c>
      <c r="H222" s="4">
        <f>1+SUM('Planilha Base'!H3)</f>
        <v>1</v>
      </c>
      <c r="I222" s="5"/>
      <c r="J222" s="4">
        <v>1</v>
      </c>
      <c r="K222" s="4" t="s">
        <v>379</v>
      </c>
      <c r="BJ222" s="44" t="s">
        <v>378</v>
      </c>
      <c r="BK222" s="42"/>
    </row>
    <row r="223" spans="1:63" x14ac:dyDescent="0.25">
      <c r="A223" s="44" t="s">
        <v>429</v>
      </c>
      <c r="B223" s="4" t="s">
        <v>9</v>
      </c>
      <c r="C223" s="4">
        <f>-3+SUM('Planilha Base'!H2)</f>
        <v>-3</v>
      </c>
      <c r="D223" s="4" t="s">
        <v>54</v>
      </c>
      <c r="H223" s="4">
        <f>2+SUM('Planilha Base'!H3)</f>
        <v>2</v>
      </c>
      <c r="I223" s="4">
        <v>2</v>
      </c>
      <c r="J223" s="5"/>
      <c r="K223" s="4" t="s">
        <v>430</v>
      </c>
      <c r="BJ223" s="44" t="s">
        <v>429</v>
      </c>
    </row>
    <row r="224" spans="1:63" x14ac:dyDescent="0.25">
      <c r="A224" s="44" t="s">
        <v>380</v>
      </c>
      <c r="B224" s="4" t="s">
        <v>5</v>
      </c>
      <c r="C224" s="4">
        <f>0+SUM('Planilha Base'!D2)</f>
        <v>0</v>
      </c>
      <c r="D224" s="4">
        <f>5+SUM('Planilha Base'!B2,'Planilha Base'!B3)</f>
        <v>5</v>
      </c>
      <c r="F224" s="4" t="s">
        <v>110</v>
      </c>
      <c r="H224" s="4">
        <f>0+SUM('Planilha Base'!H3)</f>
        <v>0</v>
      </c>
      <c r="I224" s="5"/>
      <c r="J224" s="4">
        <v>1</v>
      </c>
      <c r="K224" s="4" t="s">
        <v>848</v>
      </c>
      <c r="BJ224" s="44" t="s">
        <v>380</v>
      </c>
    </row>
    <row r="225" spans="1:63" x14ac:dyDescent="0.25">
      <c r="A225" s="44" t="s">
        <v>449</v>
      </c>
      <c r="B225" s="4"/>
      <c r="C225" s="4">
        <f>-1+SUM('Planilha Base'!D2)</f>
        <v>-1</v>
      </c>
      <c r="D225" s="4">
        <f>4+SUM('Planilha Base'!H4,'Planilha Base'!B2)</f>
        <v>4</v>
      </c>
      <c r="E225" t="s">
        <v>110</v>
      </c>
      <c r="F225" s="4" t="s">
        <v>565</v>
      </c>
      <c r="H225" s="4">
        <f>-2+SUM('Planilha Base'!H3)</f>
        <v>-2</v>
      </c>
      <c r="I225" s="5"/>
      <c r="J225" s="4">
        <v>1</v>
      </c>
      <c r="K225" s="4" t="s">
        <v>440</v>
      </c>
      <c r="BJ225" s="44" t="s">
        <v>449</v>
      </c>
    </row>
    <row r="226" spans="1:63" ht="17.25" customHeight="1" x14ac:dyDescent="0.25">
      <c r="A226" s="44" t="s">
        <v>381</v>
      </c>
      <c r="B226" s="4" t="s">
        <v>5</v>
      </c>
      <c r="C226" s="4">
        <f>0+SUM('Planilha Base'!D2)</f>
        <v>0</v>
      </c>
      <c r="D226" s="4">
        <f>5+SUM('Planilha Base'!B2,'Planilha Base'!B3)</f>
        <v>5</v>
      </c>
      <c r="H226" s="4">
        <f>-1+SUM('Planilha Base'!H3)</f>
        <v>-1</v>
      </c>
      <c r="I226" s="4">
        <v>1</v>
      </c>
      <c r="J226" s="5">
        <v>1</v>
      </c>
      <c r="K226" s="56" t="s">
        <v>746</v>
      </c>
      <c r="BJ226" s="44" t="s">
        <v>381</v>
      </c>
      <c r="BK226" s="42"/>
    </row>
    <row r="227" spans="1:63" x14ac:dyDescent="0.25">
      <c r="A227" s="44" t="s">
        <v>431</v>
      </c>
      <c r="B227" s="4" t="s">
        <v>9</v>
      </c>
      <c r="C227" s="4">
        <f>0+SUM('Planilha Base'!H2)</f>
        <v>0</v>
      </c>
      <c r="D227" s="4">
        <f>5+SUM('Planilha Base'!J2,'Planilha Base'!B4)</f>
        <v>5</v>
      </c>
      <c r="E227" t="s">
        <v>110</v>
      </c>
      <c r="F227" s="4" t="s">
        <v>592</v>
      </c>
      <c r="G227" s="4" t="s">
        <v>593</v>
      </c>
      <c r="H227" s="4">
        <f>1+SUM('Planilha Base'!H3)</f>
        <v>1</v>
      </c>
      <c r="I227" s="4">
        <v>1</v>
      </c>
      <c r="J227" s="5">
        <v>1</v>
      </c>
      <c r="K227" t="s">
        <v>757</v>
      </c>
      <c r="BJ227" s="44" t="s">
        <v>431</v>
      </c>
      <c r="BK227" s="42"/>
    </row>
    <row r="228" spans="1:63" x14ac:dyDescent="0.25">
      <c r="A228" s="44" t="s">
        <v>382</v>
      </c>
      <c r="B228" s="4" t="s">
        <v>5</v>
      </c>
      <c r="C228" s="4">
        <f>0+SUM('Planilha Base'!D2)</f>
        <v>0</v>
      </c>
      <c r="D228" s="4">
        <f>0+SUM('Planilha Base'!B2,'Planilha Base'!B3)</f>
        <v>0</v>
      </c>
      <c r="E228" t="s">
        <v>558</v>
      </c>
      <c r="H228">
        <f ca="1">2+SUM('Planilha Base'!H7)</f>
        <v>2</v>
      </c>
      <c r="I228" s="5"/>
      <c r="J228" s="4">
        <v>1</v>
      </c>
      <c r="K228" s="4" t="s">
        <v>383</v>
      </c>
      <c r="BJ228" s="44" t="s">
        <v>382</v>
      </c>
      <c r="BK228" s="42"/>
    </row>
    <row r="229" spans="1:63" x14ac:dyDescent="0.25">
      <c r="A229" s="44" t="s">
        <v>478</v>
      </c>
      <c r="B229" s="5"/>
      <c r="C229" s="4">
        <v>1</v>
      </c>
      <c r="D229" s="4" t="s">
        <v>597</v>
      </c>
      <c r="E229" s="4"/>
      <c r="F229" s="4"/>
      <c r="G229" s="4"/>
      <c r="H229" s="4">
        <v>-2</v>
      </c>
      <c r="I229" s="5">
        <v>1</v>
      </c>
      <c r="J229" s="5"/>
      <c r="K229" t="s">
        <v>947</v>
      </c>
      <c r="BJ229" s="44" t="s">
        <v>478</v>
      </c>
      <c r="BK229" s="42"/>
    </row>
    <row r="230" spans="1:63" x14ac:dyDescent="0.25">
      <c r="A230" s="44" t="s">
        <v>411</v>
      </c>
      <c r="B230" s="4" t="s">
        <v>13</v>
      </c>
      <c r="C230" s="4">
        <f>0+SUM('Planilha Base'!D2)</f>
        <v>0</v>
      </c>
      <c r="D230" s="4">
        <f>6+SUM('Planilha Base'!B2,'Planilha Base'!J3)</f>
        <v>6</v>
      </c>
      <c r="E230" t="s">
        <v>110</v>
      </c>
      <c r="F230" s="4" t="s">
        <v>600</v>
      </c>
      <c r="G230" s="4" t="s">
        <v>601</v>
      </c>
      <c r="H230" s="4" t="s">
        <v>15</v>
      </c>
      <c r="I230" s="5"/>
      <c r="J230" s="4">
        <v>1</v>
      </c>
      <c r="K230" s="4" t="s">
        <v>412</v>
      </c>
      <c r="BJ230" s="44" t="s">
        <v>411</v>
      </c>
      <c r="BK230" s="42"/>
    </row>
    <row r="231" spans="1:63" x14ac:dyDescent="0.25">
      <c r="A231" s="44" t="s">
        <v>392</v>
      </c>
      <c r="B231" s="4" t="s">
        <v>6</v>
      </c>
      <c r="C231" s="4">
        <f>-2+SUM('Planilha Base'!D2)</f>
        <v>-2</v>
      </c>
      <c r="D231" s="4">
        <f>5+SUM('Planilha Base'!B2,'Planilha Base'!D3)</f>
        <v>5</v>
      </c>
      <c r="E231" t="s">
        <v>565</v>
      </c>
      <c r="F231" s="4" t="s">
        <v>110</v>
      </c>
      <c r="G231" s="4" t="s">
        <v>573</v>
      </c>
      <c r="H231" s="4" t="s">
        <v>58</v>
      </c>
      <c r="I231" s="5"/>
      <c r="J231" s="5"/>
      <c r="K231" s="4" t="s">
        <v>393</v>
      </c>
      <c r="BJ231" s="44" t="s">
        <v>392</v>
      </c>
      <c r="BK231" s="42"/>
    </row>
    <row r="232" spans="1:63" x14ac:dyDescent="0.25">
      <c r="A232" s="44" t="s">
        <v>850</v>
      </c>
      <c r="B232" s="4" t="s">
        <v>9</v>
      </c>
      <c r="C232" s="4">
        <f>-2+SUM('Planilha Base'!H2)</f>
        <v>-2</v>
      </c>
      <c r="D232" s="4">
        <f>8+SUM('Planilha Base'!J2,'Planilha Base'!B4)</f>
        <v>8</v>
      </c>
      <c r="H232" s="4" t="s">
        <v>14</v>
      </c>
      <c r="I232" s="4">
        <v>1</v>
      </c>
      <c r="J232" s="5"/>
      <c r="K232" t="s">
        <v>756</v>
      </c>
      <c r="BJ232" s="44" t="s">
        <v>421</v>
      </c>
      <c r="BK232" s="42"/>
    </row>
    <row r="233" spans="1:63" x14ac:dyDescent="0.25">
      <c r="A233" s="44" t="s">
        <v>764</v>
      </c>
      <c r="B233" s="4" t="s">
        <v>5</v>
      </c>
      <c r="C233" s="4">
        <f ca="1">-1+SUM('Planilha Base'!H13)</f>
        <v>-1</v>
      </c>
      <c r="D233">
        <f>5+SUM('Planilha Base'!B25,'Planilha Base'!B26)</f>
        <v>5</v>
      </c>
      <c r="E233" t="s">
        <v>110</v>
      </c>
      <c r="F233" t="s">
        <v>765</v>
      </c>
      <c r="H233">
        <f ca="1">2+SUM('Planilha Base'!H8)</f>
        <v>2</v>
      </c>
      <c r="I233">
        <v>1</v>
      </c>
      <c r="BJ233" s="44" t="s">
        <v>764</v>
      </c>
      <c r="BK233" s="42"/>
    </row>
    <row r="234" spans="1:63" x14ac:dyDescent="0.25">
      <c r="A234" s="44" t="s">
        <v>417</v>
      </c>
      <c r="B234" s="4" t="s">
        <v>8</v>
      </c>
      <c r="C234" s="4">
        <f>1+SUM('Planilha Base'!D2)</f>
        <v>1</v>
      </c>
      <c r="D234" s="4">
        <f>2+SUM('Planilha Base'!B2,'Planilha Base'!H3)</f>
        <v>2</v>
      </c>
      <c r="H234" s="4">
        <f>1+SUM('Planilha Base'!H3)</f>
        <v>1</v>
      </c>
      <c r="I234" s="5"/>
      <c r="J234" s="4">
        <v>1</v>
      </c>
      <c r="K234" s="4" t="s">
        <v>418</v>
      </c>
      <c r="BJ234" s="44" t="s">
        <v>417</v>
      </c>
      <c r="BK234" s="42"/>
    </row>
    <row r="235" spans="1:63" x14ac:dyDescent="0.25">
      <c r="A235" t="s">
        <v>499</v>
      </c>
      <c r="B235" s="4" t="s">
        <v>8</v>
      </c>
      <c r="C235" s="4">
        <v>1</v>
      </c>
      <c r="D235" s="4">
        <v>-1</v>
      </c>
      <c r="H235" s="4" t="s">
        <v>15</v>
      </c>
      <c r="I235" s="5">
        <v>1</v>
      </c>
      <c r="J235" s="4">
        <v>1</v>
      </c>
      <c r="K235" t="s">
        <v>748</v>
      </c>
      <c r="BJ235" s="44"/>
      <c r="BK235" s="42"/>
    </row>
    <row r="236" spans="1:63" x14ac:dyDescent="0.25">
      <c r="A236" s="44" t="s">
        <v>397</v>
      </c>
      <c r="B236" s="4" t="s">
        <v>6</v>
      </c>
      <c r="C236" s="4">
        <f>-2+SUM('Planilha Base'!D2)</f>
        <v>-2</v>
      </c>
      <c r="D236" s="4">
        <f>4+SUM('Planilha Base'!B2,'Planilha Base'!D3)</f>
        <v>4</v>
      </c>
      <c r="H236" s="4" t="s">
        <v>14</v>
      </c>
      <c r="I236" s="5"/>
      <c r="J236" s="4">
        <v>1</v>
      </c>
      <c r="K236" s="4" t="s">
        <v>398</v>
      </c>
      <c r="BJ236" s="44" t="s">
        <v>397</v>
      </c>
      <c r="BK236" s="42"/>
    </row>
    <row r="237" spans="1:63" x14ac:dyDescent="0.25">
      <c r="A237" s="44" t="s">
        <v>863</v>
      </c>
      <c r="B237" s="4" t="s">
        <v>9</v>
      </c>
      <c r="C237" t="s">
        <v>54</v>
      </c>
      <c r="D237" t="s">
        <v>54</v>
      </c>
      <c r="H237" t="s">
        <v>54</v>
      </c>
      <c r="K237" t="s">
        <v>759</v>
      </c>
      <c r="BJ237" s="44" t="s">
        <v>758</v>
      </c>
      <c r="BK237" s="42"/>
    </row>
    <row r="238" spans="1:63" x14ac:dyDescent="0.25">
      <c r="A238" s="44" t="s">
        <v>384</v>
      </c>
      <c r="B238" s="4" t="s">
        <v>5</v>
      </c>
      <c r="C238" s="4">
        <f>0+SUM('Planilha Base'!D2)</f>
        <v>0</v>
      </c>
      <c r="D238" s="4">
        <f>4+SUM('Planilha Base'!B2,'Planilha Base'!B3)</f>
        <v>4</v>
      </c>
      <c r="E238" t="s">
        <v>110</v>
      </c>
      <c r="H238" s="4">
        <f>0+SUM('Planilha Base'!H3)</f>
        <v>0</v>
      </c>
      <c r="I238" s="5"/>
      <c r="J238" s="4">
        <v>1</v>
      </c>
      <c r="K238" s="4" t="s">
        <v>110</v>
      </c>
      <c r="BJ238" s="44" t="s">
        <v>384</v>
      </c>
      <c r="BK238" s="42"/>
    </row>
    <row r="239" spans="1:63" x14ac:dyDescent="0.25">
      <c r="A239" s="44" t="s">
        <v>438</v>
      </c>
      <c r="B239" s="4" t="s">
        <v>5</v>
      </c>
      <c r="C239" s="4">
        <f>0+SUM('Planilha Base'!D2)</f>
        <v>0</v>
      </c>
      <c r="D239" s="4">
        <f>3+SUM('Planilha Base'!B2,'Planilha Base'!B3)</f>
        <v>3</v>
      </c>
      <c r="E239" t="s">
        <v>621</v>
      </c>
      <c r="F239" s="4" t="s">
        <v>563</v>
      </c>
      <c r="H239" s="4" t="s">
        <v>58</v>
      </c>
      <c r="I239" s="5"/>
      <c r="J239" s="4">
        <v>1</v>
      </c>
      <c r="K239" s="4" t="s">
        <v>439</v>
      </c>
      <c r="BJ239" s="44" t="s">
        <v>438</v>
      </c>
      <c r="BK239" s="42"/>
    </row>
    <row r="240" spans="1:63" x14ac:dyDescent="0.25">
      <c r="A240" s="44" t="s">
        <v>441</v>
      </c>
      <c r="B240" s="4" t="s">
        <v>6</v>
      </c>
      <c r="C240" s="4">
        <f>-1+SUM('Planilha Base'!D2)</f>
        <v>-1</v>
      </c>
      <c r="D240" s="4">
        <f>3+SUM('Planilha Base'!B2,'Planilha Base'!D3)</f>
        <v>3</v>
      </c>
      <c r="E240" t="s">
        <v>110</v>
      </c>
      <c r="H240" s="4">
        <f>5+SUM('Planilha Base'!H3)</f>
        <v>5</v>
      </c>
      <c r="I240" s="4"/>
      <c r="J240" s="4">
        <v>1</v>
      </c>
      <c r="K240" s="4" t="s">
        <v>442</v>
      </c>
      <c r="BJ240" s="44" t="s">
        <v>441</v>
      </c>
      <c r="BK240" s="42"/>
    </row>
    <row r="241" spans="1:63" x14ac:dyDescent="0.25">
      <c r="A241" s="44" t="s">
        <v>385</v>
      </c>
      <c r="B241" s="4" t="s">
        <v>5</v>
      </c>
      <c r="C241" s="4">
        <f>1+SUM('Planilha Base'!D2)</f>
        <v>1</v>
      </c>
      <c r="D241" s="4">
        <f>1+SUM('Planilha Base'!B2,'Planilha Base'!B3)</f>
        <v>1</v>
      </c>
      <c r="H241" s="4">
        <f>-1+SUM('Planilha Base'!H3)</f>
        <v>-1</v>
      </c>
      <c r="I241" s="5"/>
      <c r="J241" s="5"/>
      <c r="K241" s="4" t="s">
        <v>386</v>
      </c>
      <c r="BJ241" s="44" t="s">
        <v>385</v>
      </c>
      <c r="BK241" s="42"/>
    </row>
    <row r="242" spans="1:63" x14ac:dyDescent="0.25">
      <c r="A242" s="44" t="s">
        <v>443</v>
      </c>
      <c r="B242" s="4" t="s">
        <v>6</v>
      </c>
      <c r="C242" s="4">
        <f>-2+SUM('Planilha Base'!D2)</f>
        <v>-2</v>
      </c>
      <c r="D242" s="4">
        <f>4+SUM('Planilha Base'!B2,'Planilha Base'!D3)</f>
        <v>4</v>
      </c>
      <c r="E242" t="s">
        <v>110</v>
      </c>
      <c r="F242" s="4" t="s">
        <v>568</v>
      </c>
      <c r="H242" s="4" t="s">
        <v>15</v>
      </c>
      <c r="I242" s="5"/>
      <c r="J242" s="4"/>
      <c r="K242" s="4" t="s">
        <v>444</v>
      </c>
      <c r="BJ242" s="44" t="s">
        <v>443</v>
      </c>
      <c r="BK242" s="42"/>
    </row>
    <row r="243" spans="1:63" x14ac:dyDescent="0.25">
      <c r="A243" s="44" t="s">
        <v>490</v>
      </c>
      <c r="B243" s="4" t="s">
        <v>6</v>
      </c>
      <c r="C243">
        <f>SUM('Planilha Base'!D3)-1</f>
        <v>-1</v>
      </c>
      <c r="D243" s="4">
        <f ca="1">2+SUM('Planilha Base'!B31,'Planilha Base'!D32)</f>
        <v>2</v>
      </c>
      <c r="E243" s="4">
        <f ca="1">7+SUM('Planilha Base'!C31,'Planilha Base'!E32)</f>
        <v>7</v>
      </c>
      <c r="F243" s="4" t="s">
        <v>110</v>
      </c>
      <c r="H243" s="4" t="s">
        <v>15</v>
      </c>
      <c r="I243">
        <v>1</v>
      </c>
      <c r="J243" s="4">
        <v>1</v>
      </c>
      <c r="BJ243" s="44" t="s">
        <v>490</v>
      </c>
      <c r="BK243" s="42"/>
    </row>
    <row r="244" spans="1:63" x14ac:dyDescent="0.25">
      <c r="A244" t="s">
        <v>750</v>
      </c>
      <c r="B244" s="4" t="s">
        <v>6</v>
      </c>
      <c r="C244">
        <f>SUM('Planilha Base'!D2)-1</f>
        <v>-1</v>
      </c>
      <c r="D244">
        <f>4+SUM('Planilha Base'!B2,'Planilha Base'!D3)</f>
        <v>4</v>
      </c>
      <c r="E244" t="s">
        <v>751</v>
      </c>
      <c r="F244" t="s">
        <v>752</v>
      </c>
      <c r="H244" t="s">
        <v>14</v>
      </c>
      <c r="I244">
        <v>1</v>
      </c>
      <c r="BJ244" t="s">
        <v>750</v>
      </c>
    </row>
    <row r="245" spans="1:63" x14ac:dyDescent="0.25">
      <c r="A245" s="44" t="s">
        <v>435</v>
      </c>
      <c r="B245" s="4"/>
      <c r="C245" s="4">
        <f>SUM('Planilha Base'!D2)-1</f>
        <v>-1</v>
      </c>
      <c r="D245" s="4">
        <f>-1+SUM('Planilha Base'!H4,'Planilha Base'!B2)</f>
        <v>-1</v>
      </c>
      <c r="E245" t="s">
        <v>558</v>
      </c>
      <c r="H245" s="4" t="s">
        <v>15</v>
      </c>
      <c r="I245" s="5"/>
      <c r="J245" s="4">
        <v>1</v>
      </c>
      <c r="K245" s="4" t="s">
        <v>383</v>
      </c>
      <c r="BJ245" s="44" t="s">
        <v>435</v>
      </c>
      <c r="BK245" s="42"/>
    </row>
    <row r="246" spans="1:63" x14ac:dyDescent="0.25">
      <c r="A246" s="44" t="s">
        <v>387</v>
      </c>
      <c r="B246" s="4" t="s">
        <v>5</v>
      </c>
      <c r="C246" s="4">
        <f>0+SUM('Planilha Base'!D2)</f>
        <v>0</v>
      </c>
      <c r="D246" s="4">
        <f>1+SUM('Planilha Base'!B2,'Planilha Base'!B3)</f>
        <v>1</v>
      </c>
      <c r="E246">
        <f>2+SUM('Planilha Base'!B2,'Planilha Base'!B3)</f>
        <v>2</v>
      </c>
      <c r="F246" s="4"/>
      <c r="G246" s="4"/>
      <c r="H246" s="4">
        <f>-2+SUM('Planilha Base'!H3)</f>
        <v>-2</v>
      </c>
      <c r="I246" s="5"/>
      <c r="J246" s="4">
        <v>1</v>
      </c>
      <c r="K246" t="s">
        <v>747</v>
      </c>
      <c r="BJ246" s="44" t="s">
        <v>387</v>
      </c>
    </row>
    <row r="247" spans="1:63" x14ac:dyDescent="0.25">
      <c r="A247" s="44" t="s">
        <v>413</v>
      </c>
      <c r="B247" s="4" t="s">
        <v>13</v>
      </c>
      <c r="C247" s="4">
        <f>0+SUM('Planilha Base'!D2)</f>
        <v>0</v>
      </c>
      <c r="D247" s="4">
        <f>6+SUM('Planilha Base'!B2,'Planilha Base'!J3)</f>
        <v>6</v>
      </c>
      <c r="E247" t="s">
        <v>110</v>
      </c>
      <c r="F247" s="4" t="s">
        <v>640</v>
      </c>
      <c r="G247" s="4" t="s">
        <v>641</v>
      </c>
      <c r="H247" s="4" t="s">
        <v>15</v>
      </c>
      <c r="I247" s="5"/>
      <c r="J247" s="4">
        <v>1</v>
      </c>
      <c r="K247" s="4" t="s">
        <v>414</v>
      </c>
      <c r="BJ247" s="44" t="s">
        <v>413</v>
      </c>
      <c r="BK247" s="42"/>
    </row>
    <row r="248" spans="1:63" x14ac:dyDescent="0.25">
      <c r="A248" s="44" t="s">
        <v>767</v>
      </c>
      <c r="B248" s="4" t="s">
        <v>6</v>
      </c>
      <c r="C248" s="4">
        <f ca="1">0+SUM('Planilha Base'!D13)</f>
        <v>0</v>
      </c>
      <c r="D248">
        <f>1+SUM('Planilha Base'!B96,'Planilha Base'!D97)</f>
        <v>1</v>
      </c>
      <c r="E248" t="s">
        <v>558</v>
      </c>
      <c r="F248" t="s">
        <v>768</v>
      </c>
      <c r="G248" t="s">
        <v>110</v>
      </c>
      <c r="H248" s="4" t="s">
        <v>395</v>
      </c>
      <c r="J248" s="4">
        <v>2</v>
      </c>
      <c r="BJ248" s="44" t="s">
        <v>767</v>
      </c>
      <c r="BK248" s="42"/>
    </row>
    <row r="249" spans="1:63" x14ac:dyDescent="0.25">
      <c r="A249" s="44" t="s">
        <v>399</v>
      </c>
      <c r="B249" s="4" t="s">
        <v>6</v>
      </c>
      <c r="C249" s="4">
        <f>-1+SUM('Planilha Base'!D2)</f>
        <v>-1</v>
      </c>
      <c r="D249" s="4">
        <f>-1+SUM('Planilha Base'!B2,'Planilha Base'!D3)</f>
        <v>-1</v>
      </c>
      <c r="E249">
        <f>1+SUM('Planilha Base'!B2,'Planilha Base'!D3)</f>
        <v>1</v>
      </c>
      <c r="F249">
        <f>3+SUM('Planilha Base'!B2,'Planilha Base'!D3)</f>
        <v>3</v>
      </c>
      <c r="G249">
        <f>1+SUM('Planilha Base'!B2,'Planilha Base'!D3)</f>
        <v>1</v>
      </c>
      <c r="H249" s="4">
        <f>3+SUM('Planilha Base'!H3)</f>
        <v>3</v>
      </c>
      <c r="I249" s="5"/>
      <c r="J249" s="4">
        <v>2</v>
      </c>
      <c r="K249" s="4" t="s">
        <v>400</v>
      </c>
      <c r="BJ249" s="44" t="s">
        <v>399</v>
      </c>
      <c r="BK249" s="42"/>
    </row>
    <row r="250" spans="1:63" x14ac:dyDescent="0.25">
      <c r="A250" s="42" t="s">
        <v>401</v>
      </c>
      <c r="C250">
        <f>-1+SUM('Planilha Base'!D2)</f>
        <v>-1</v>
      </c>
      <c r="D250">
        <f>3+SUM('Planilha Base'!B2,'Planilha Base'!D3)</f>
        <v>3</v>
      </c>
      <c r="H250">
        <f>1+SUM('Planilha Base'!H3)</f>
        <v>1</v>
      </c>
      <c r="J250">
        <v>1</v>
      </c>
      <c r="K250" t="s">
        <v>514</v>
      </c>
      <c r="BJ250" s="42" t="s">
        <v>401</v>
      </c>
      <c r="BK250" s="42"/>
    </row>
    <row r="252" spans="1:63" x14ac:dyDescent="0.25">
      <c r="A252" s="60" t="s">
        <v>841</v>
      </c>
    </row>
    <row r="254" spans="1:63" x14ac:dyDescent="0.25">
      <c r="A254" s="42" t="s">
        <v>501</v>
      </c>
      <c r="B254" t="s">
        <v>9</v>
      </c>
      <c r="C254">
        <f>1+SUM('Planilha Base'!H2)</f>
        <v>1</v>
      </c>
      <c r="D254" t="s">
        <v>14</v>
      </c>
      <c r="H254" t="s">
        <v>14</v>
      </c>
      <c r="I254">
        <v>1</v>
      </c>
      <c r="K254" s="12" t="s">
        <v>524</v>
      </c>
      <c r="BJ254" s="42" t="s">
        <v>501</v>
      </c>
      <c r="BK254" s="42"/>
    </row>
    <row r="255" spans="1:63" x14ac:dyDescent="0.25">
      <c r="A255" s="42" t="s">
        <v>479</v>
      </c>
      <c r="B255" t="s">
        <v>5</v>
      </c>
      <c r="C255">
        <f>-1+SUM('Planilha Base'!D2)</f>
        <v>-1</v>
      </c>
      <c r="D255">
        <f>5+SUM('Planilha Base'!B2,'Planilha Base'!B3)</f>
        <v>5</v>
      </c>
      <c r="H255">
        <f>3+SUM('Planilha Base'!H3)</f>
        <v>3</v>
      </c>
      <c r="I255">
        <v>1</v>
      </c>
      <c r="J255">
        <v>1</v>
      </c>
      <c r="K255" t="s">
        <v>509</v>
      </c>
      <c r="BJ255" s="42" t="s">
        <v>479</v>
      </c>
    </row>
    <row r="256" spans="1:63" x14ac:dyDescent="0.25">
      <c r="A256" t="s">
        <v>769</v>
      </c>
      <c r="B256" t="s">
        <v>5</v>
      </c>
      <c r="C256" s="4">
        <f ca="1">-1+SUM('Planilha Base'!D9)</f>
        <v>2</v>
      </c>
      <c r="D256">
        <f>5+SUM('Planilha Base'!B3,'Planilha Base'!B4)</f>
        <v>5</v>
      </c>
      <c r="E256" t="s">
        <v>749</v>
      </c>
      <c r="F256" t="s">
        <v>770</v>
      </c>
      <c r="G256" t="s">
        <v>11</v>
      </c>
      <c r="H256">
        <v>2</v>
      </c>
      <c r="J256">
        <v>1</v>
      </c>
      <c r="BJ256" t="s">
        <v>769</v>
      </c>
      <c r="BK256" s="42"/>
    </row>
    <row r="257" spans="1:63" x14ac:dyDescent="0.25">
      <c r="A257" s="42" t="s">
        <v>498</v>
      </c>
      <c r="B257" t="s">
        <v>8</v>
      </c>
      <c r="C257">
        <f>1+SUM('Planilha Base'!D2)</f>
        <v>1</v>
      </c>
      <c r="D257">
        <f>2+SUM('Planilha Base'!B2,'Planilha Base'!H3)</f>
        <v>2</v>
      </c>
      <c r="H257">
        <f>3+SUM('Planilha Base'!H3)</f>
        <v>3</v>
      </c>
      <c r="J257">
        <v>1</v>
      </c>
      <c r="K257" t="s">
        <v>520</v>
      </c>
      <c r="BJ257" s="42" t="s">
        <v>498</v>
      </c>
      <c r="BK257" s="42"/>
    </row>
    <row r="258" spans="1:63" x14ac:dyDescent="0.25">
      <c r="A258" s="44" t="s">
        <v>533</v>
      </c>
      <c r="B258" s="4" t="s">
        <v>745</v>
      </c>
      <c r="C258">
        <f>SUM('Planilha Base'!D2)+2</f>
        <v>2</v>
      </c>
      <c r="D258">
        <f>-1+SUM('Planilha Base'!B2,'Planilha Base'!H4)</f>
        <v>-1</v>
      </c>
      <c r="H258" t="s">
        <v>14</v>
      </c>
      <c r="K258" s="12" t="s">
        <v>538</v>
      </c>
      <c r="BJ258" s="44" t="s">
        <v>533</v>
      </c>
      <c r="BK258" s="42"/>
    </row>
    <row r="259" spans="1:63" x14ac:dyDescent="0.25">
      <c r="A259" s="42" t="s">
        <v>502</v>
      </c>
      <c r="B259" t="s">
        <v>9</v>
      </c>
      <c r="C259">
        <f>-2+SUM('Planilha Base'!H2)</f>
        <v>-2</v>
      </c>
      <c r="D259">
        <f>7+SUM('Planilha Base'!J2,'Planilha Base'!B4)</f>
        <v>7</v>
      </c>
      <c r="H259" t="s">
        <v>14</v>
      </c>
      <c r="I259">
        <v>2</v>
      </c>
      <c r="K259" t="s">
        <v>525</v>
      </c>
      <c r="BJ259" s="42" t="s">
        <v>502</v>
      </c>
      <c r="BK259" s="42"/>
    </row>
    <row r="260" spans="1:63" x14ac:dyDescent="0.25">
      <c r="A260" s="42" t="s">
        <v>480</v>
      </c>
      <c r="B260" t="s">
        <v>5</v>
      </c>
      <c r="C260">
        <f>-1+SUM('Planilha Base'!D2)</f>
        <v>-1</v>
      </c>
      <c r="D260">
        <f>0+SUM('Planilha Base'!B2,'Planilha Base'!B3)</f>
        <v>0</v>
      </c>
      <c r="E260" t="s">
        <v>563</v>
      </c>
      <c r="H260">
        <f>-1+SUM('Planilha Base'!H3)</f>
        <v>-1</v>
      </c>
      <c r="K260" t="s">
        <v>481</v>
      </c>
      <c r="BJ260" s="42" t="s">
        <v>480</v>
      </c>
      <c r="BK260" s="42"/>
    </row>
    <row r="261" spans="1:63" x14ac:dyDescent="0.25">
      <c r="A261" s="42" t="s">
        <v>534</v>
      </c>
      <c r="B261" t="s">
        <v>745</v>
      </c>
      <c r="C261">
        <f>-2+SUM('Planilha Base'!D2)</f>
        <v>-2</v>
      </c>
      <c r="D261">
        <f>1+SUM('Planilha Base'!B2,'Planilha Base'!H4)</f>
        <v>1</v>
      </c>
      <c r="H261">
        <f>-1+SUM('Planilha Base'!H3)</f>
        <v>-1</v>
      </c>
      <c r="K261" s="12" t="s">
        <v>539</v>
      </c>
      <c r="BJ261" s="42" t="s">
        <v>534</v>
      </c>
    </row>
    <row r="262" spans="1:63" x14ac:dyDescent="0.25">
      <c r="A262" s="42" t="s">
        <v>500</v>
      </c>
      <c r="B262" t="s">
        <v>8</v>
      </c>
      <c r="C262">
        <f>0+SUM('Planilha Base'!D2)</f>
        <v>0</v>
      </c>
      <c r="D262">
        <f>-1+SUM('Planilha Base'!B2,'Planilha Base'!H3)</f>
        <v>-1</v>
      </c>
      <c r="E262">
        <f>-1+SUM('Planilha Base'!J2,'Planilha Base'!B4)</f>
        <v>-1</v>
      </c>
      <c r="F262" t="s">
        <v>567</v>
      </c>
      <c r="G262" t="s">
        <v>568</v>
      </c>
      <c r="H262">
        <f>-2+SUM('Planilha Base'!H3)</f>
        <v>-2</v>
      </c>
      <c r="I262">
        <v>1</v>
      </c>
      <c r="K262" t="s">
        <v>521</v>
      </c>
      <c r="BJ262" s="42" t="s">
        <v>500</v>
      </c>
    </row>
    <row r="263" spans="1:63" x14ac:dyDescent="0.25">
      <c r="A263" t="s">
        <v>491</v>
      </c>
      <c r="B263" t="s">
        <v>13</v>
      </c>
      <c r="C263">
        <f>0+SUM('Planilha Base'!D4)</f>
        <v>0</v>
      </c>
      <c r="D263" s="4">
        <f>3+SUM('Planilha Base'!J2,'Planilha Base'!J3)</f>
        <v>3</v>
      </c>
      <c r="E263" t="s">
        <v>771</v>
      </c>
      <c r="F263" t="s">
        <v>772</v>
      </c>
      <c r="G263" t="s">
        <v>773</v>
      </c>
      <c r="H263" t="s">
        <v>15</v>
      </c>
      <c r="K263" t="s">
        <v>515</v>
      </c>
      <c r="BJ263" t="s">
        <v>491</v>
      </c>
      <c r="BK263" s="42"/>
    </row>
    <row r="264" spans="1:63" x14ac:dyDescent="0.25">
      <c r="A264" s="42" t="s">
        <v>503</v>
      </c>
      <c r="B264" t="s">
        <v>9</v>
      </c>
      <c r="C264">
        <f>-2+SUM('Planilha Base'!H2)</f>
        <v>-2</v>
      </c>
      <c r="D264" t="s">
        <v>527</v>
      </c>
      <c r="H264" t="s">
        <v>14</v>
      </c>
      <c r="I264">
        <v>2</v>
      </c>
      <c r="K264" t="s">
        <v>526</v>
      </c>
      <c r="BJ264" s="42" t="s">
        <v>503</v>
      </c>
    </row>
    <row r="265" spans="1:63" x14ac:dyDescent="0.25">
      <c r="A265" s="42" t="s">
        <v>485</v>
      </c>
      <c r="B265" t="s">
        <v>6</v>
      </c>
      <c r="C265">
        <f>-2+SUM('Planilha Base'!D2)</f>
        <v>-2</v>
      </c>
      <c r="D265">
        <f>0+SUM('Planilha Base'!B2,'Planilha Base'!D3)</f>
        <v>0</v>
      </c>
      <c r="E265">
        <f>0+SUM('Planilha Base'!B2,'Planilha Base'!D3)</f>
        <v>0</v>
      </c>
      <c r="F265">
        <f>4+SUM('Planilha Base'!B2,'Planilha Base'!D3)</f>
        <v>4</v>
      </c>
      <c r="G265" t="s">
        <v>110</v>
      </c>
      <c r="H265" t="s">
        <v>14</v>
      </c>
      <c r="J265">
        <v>1</v>
      </c>
      <c r="K265" t="s">
        <v>510</v>
      </c>
      <c r="BJ265" s="42" t="s">
        <v>485</v>
      </c>
      <c r="BK265" s="42"/>
    </row>
    <row r="266" spans="1:63" x14ac:dyDescent="0.25">
      <c r="A266" s="42" t="s">
        <v>482</v>
      </c>
      <c r="B266" t="s">
        <v>5</v>
      </c>
      <c r="C266">
        <f>0+SUM('Planilha Base'!D2)</f>
        <v>0</v>
      </c>
      <c r="D266">
        <f>-1+SUM('Planilha Base'!B2,'Planilha Base'!B3)</f>
        <v>-1</v>
      </c>
      <c r="E266">
        <f>-1+SUM('Planilha Base'!B2,'Planilha Base'!B3)</f>
        <v>-1</v>
      </c>
      <c r="F266">
        <f>3+SUM('Planilha Base'!B2,'Planilha Base'!B3)</f>
        <v>3</v>
      </c>
      <c r="G266" t="s">
        <v>110</v>
      </c>
      <c r="H266" t="s">
        <v>15</v>
      </c>
      <c r="J266">
        <v>1</v>
      </c>
      <c r="K266" t="s">
        <v>510</v>
      </c>
      <c r="BJ266" s="42" t="s">
        <v>482</v>
      </c>
      <c r="BK266" s="42"/>
    </row>
    <row r="267" spans="1:63" x14ac:dyDescent="0.25">
      <c r="A267" s="42" t="s">
        <v>505</v>
      </c>
      <c r="B267" t="s">
        <v>9</v>
      </c>
      <c r="C267">
        <f>-1+SUM('Planilha Base'!H2)</f>
        <v>-1</v>
      </c>
      <c r="D267">
        <f>3+SUM('Planilha Base'!J2,'Planilha Base'!B4)</f>
        <v>3</v>
      </c>
      <c r="H267" t="s">
        <v>14</v>
      </c>
      <c r="I267">
        <v>1</v>
      </c>
      <c r="K267" t="s">
        <v>529</v>
      </c>
      <c r="BJ267" s="42" t="s">
        <v>505</v>
      </c>
      <c r="BK267" s="42"/>
    </row>
    <row r="268" spans="1:63" x14ac:dyDescent="0.25">
      <c r="A268" s="42" t="s">
        <v>486</v>
      </c>
      <c r="B268" t="s">
        <v>6</v>
      </c>
      <c r="C268">
        <f>3+SUM('Planilha Base'!H2)</f>
        <v>3</v>
      </c>
      <c r="D268" t="s">
        <v>54</v>
      </c>
      <c r="E268" t="s">
        <v>586</v>
      </c>
      <c r="F268" t="s">
        <v>571</v>
      </c>
      <c r="H268" t="s">
        <v>54</v>
      </c>
      <c r="J268">
        <v>1</v>
      </c>
      <c r="K268" t="s">
        <v>487</v>
      </c>
      <c r="BJ268" s="42" t="s">
        <v>486</v>
      </c>
      <c r="BK268" s="42"/>
    </row>
    <row r="269" spans="1:63" x14ac:dyDescent="0.25">
      <c r="A269" s="42" t="s">
        <v>506</v>
      </c>
      <c r="B269" t="s">
        <v>9</v>
      </c>
      <c r="C269">
        <f>-2+SUM('Planilha Base'!H2)</f>
        <v>-2</v>
      </c>
      <c r="D269">
        <f>3+SUM('Planilha Base'!J2,'Planilha Base'!B4)</f>
        <v>3</v>
      </c>
      <c r="H269" t="s">
        <v>14</v>
      </c>
      <c r="I269">
        <v>1</v>
      </c>
      <c r="K269" t="s">
        <v>530</v>
      </c>
      <c r="BJ269" s="42" t="s">
        <v>506</v>
      </c>
      <c r="BK269" s="42"/>
    </row>
    <row r="270" spans="1:63" x14ac:dyDescent="0.25">
      <c r="A270" s="42" t="s">
        <v>535</v>
      </c>
      <c r="B270" t="s">
        <v>745</v>
      </c>
      <c r="C270">
        <f>-2+SUM('Planilha Base'!D2)</f>
        <v>-2</v>
      </c>
      <c r="D270">
        <f>0+SUM('Planilha Base'!B2,'Planilha Base'!H4)</f>
        <v>0</v>
      </c>
      <c r="E270" t="s">
        <v>558</v>
      </c>
      <c r="H270" t="s">
        <v>14</v>
      </c>
      <c r="J270">
        <v>1</v>
      </c>
      <c r="K270" t="s">
        <v>540</v>
      </c>
      <c r="BJ270" s="42" t="s">
        <v>535</v>
      </c>
      <c r="BK270" s="42"/>
    </row>
    <row r="271" spans="1:63" x14ac:dyDescent="0.25">
      <c r="A271" s="42" t="s">
        <v>483</v>
      </c>
      <c r="B271" t="s">
        <v>5</v>
      </c>
      <c r="C271">
        <f>-1+SUM('Planilha Base'!D2)</f>
        <v>-1</v>
      </c>
      <c r="D271">
        <f>6+SUM('Planilha Base'!B2,'Planilha Base'!B3)</f>
        <v>6</v>
      </c>
      <c r="E271" t="s">
        <v>110</v>
      </c>
      <c r="F271" t="s">
        <v>568</v>
      </c>
      <c r="H271" t="s">
        <v>15</v>
      </c>
      <c r="I271">
        <v>1</v>
      </c>
      <c r="K271" t="s">
        <v>511</v>
      </c>
      <c r="BJ271" s="42" t="s">
        <v>483</v>
      </c>
      <c r="BK271" s="42"/>
    </row>
    <row r="272" spans="1:63" x14ac:dyDescent="0.25">
      <c r="A272" s="44" t="s">
        <v>743</v>
      </c>
      <c r="B272" s="4" t="s">
        <v>6</v>
      </c>
      <c r="C272">
        <f>-1+SUM('Planilha Base'!D2)</f>
        <v>-1</v>
      </c>
      <c r="D272">
        <f>0+SUM('Planilha Base'!B2,'Planilha Base'!D3)</f>
        <v>0</v>
      </c>
      <c r="E272">
        <f>0+SUM('Planilha Base'!B2,'Planilha Base'!D3)</f>
        <v>0</v>
      </c>
      <c r="F272">
        <f>0+SUM('Planilha Base'!B2,'Planilha Base'!D3)</f>
        <v>0</v>
      </c>
      <c r="H272">
        <f>-1+SUM('Planilha Base'!H3)</f>
        <v>-1</v>
      </c>
      <c r="J272">
        <v>1</v>
      </c>
      <c r="K272" t="s">
        <v>742</v>
      </c>
      <c r="BJ272" s="44" t="s">
        <v>743</v>
      </c>
      <c r="BK272" s="42"/>
    </row>
    <row r="273" spans="1:63" x14ac:dyDescent="0.25">
      <c r="A273" t="s">
        <v>392</v>
      </c>
      <c r="B273" t="s">
        <v>6</v>
      </c>
      <c r="C273">
        <f>-3+SUM('Planilha Base'!D3)</f>
        <v>-3</v>
      </c>
      <c r="D273">
        <f>5+SUM('Planilha Base'!B3,'Planilha Base'!D4)</f>
        <v>5</v>
      </c>
      <c r="H273" t="s">
        <v>58</v>
      </c>
      <c r="BJ273" t="s">
        <v>392</v>
      </c>
      <c r="BK273" s="42"/>
    </row>
    <row r="274" spans="1:63" x14ac:dyDescent="0.25">
      <c r="A274" s="42" t="s">
        <v>499</v>
      </c>
      <c r="B274" t="s">
        <v>8</v>
      </c>
      <c r="C274">
        <f>0+SUM('Planilha Base'!D2)</f>
        <v>0</v>
      </c>
      <c r="D274">
        <f>0+SUM('Planilha Base'!B2,'Planilha Base'!H3)</f>
        <v>0</v>
      </c>
      <c r="E274" t="s">
        <v>611</v>
      </c>
      <c r="F274">
        <f>SUM('Planilha Base'!H3)</f>
        <v>0</v>
      </c>
      <c r="G274" t="s">
        <v>612</v>
      </c>
      <c r="H274" t="s">
        <v>15</v>
      </c>
      <c r="I274">
        <v>1</v>
      </c>
      <c r="J274">
        <v>1</v>
      </c>
      <c r="K274" t="s">
        <v>522</v>
      </c>
      <c r="BJ274" s="42" t="s">
        <v>499</v>
      </c>
      <c r="BK274" s="42"/>
    </row>
    <row r="275" spans="1:63" x14ac:dyDescent="0.25">
      <c r="A275" s="42" t="s">
        <v>494</v>
      </c>
      <c r="B275" t="s">
        <v>13</v>
      </c>
      <c r="C275">
        <f>0+SUM('Planilha Base'!D2)</f>
        <v>0</v>
      </c>
      <c r="D275">
        <f>-1+SUM('Planilha Base'!H4,'Planilha Base'!B2)</f>
        <v>-1</v>
      </c>
      <c r="E275" t="s">
        <v>613</v>
      </c>
      <c r="F275" t="s">
        <v>614</v>
      </c>
      <c r="G275" t="s">
        <v>110</v>
      </c>
      <c r="H275" t="s">
        <v>493</v>
      </c>
      <c r="J275">
        <v>2</v>
      </c>
      <c r="K275" t="s">
        <v>516</v>
      </c>
      <c r="BJ275" s="42" t="s">
        <v>494</v>
      </c>
      <c r="BK275" s="42"/>
    </row>
    <row r="276" spans="1:63" x14ac:dyDescent="0.25">
      <c r="A276" s="42" t="s">
        <v>492</v>
      </c>
      <c r="B276" t="s">
        <v>13</v>
      </c>
      <c r="C276">
        <f>0+SUM('Planilha Base'!D2)</f>
        <v>0</v>
      </c>
      <c r="D276">
        <f>-1+SUM('Planilha Base'!B2,'Planilha Base'!B3)</f>
        <v>-1</v>
      </c>
      <c r="E276" t="s">
        <v>613</v>
      </c>
      <c r="F276" t="s">
        <v>614</v>
      </c>
      <c r="G276" t="s">
        <v>110</v>
      </c>
      <c r="H276" t="s">
        <v>493</v>
      </c>
      <c r="J276">
        <v>2</v>
      </c>
      <c r="K276" t="s">
        <v>516</v>
      </c>
      <c r="BJ276" s="42" t="s">
        <v>492</v>
      </c>
      <c r="BK276" s="42"/>
    </row>
    <row r="277" spans="1:63" x14ac:dyDescent="0.25">
      <c r="A277" s="42" t="s">
        <v>507</v>
      </c>
      <c r="B277" t="s">
        <v>9</v>
      </c>
      <c r="C277" t="s">
        <v>14</v>
      </c>
      <c r="D277" t="s">
        <v>14</v>
      </c>
      <c r="H277" t="s">
        <v>14</v>
      </c>
      <c r="K277" t="s">
        <v>531</v>
      </c>
      <c r="BJ277" s="42" t="s">
        <v>507</v>
      </c>
      <c r="BK277" s="42"/>
    </row>
    <row r="278" spans="1:63" x14ac:dyDescent="0.25">
      <c r="A278" s="42" t="s">
        <v>495</v>
      </c>
      <c r="B278" t="s">
        <v>13</v>
      </c>
      <c r="C278">
        <f>-2+SUM('Planilha Base'!D2)</f>
        <v>-2</v>
      </c>
      <c r="D278">
        <f>0+SUM('Planilha Base'!B2,'Planilha Base'!J3)</f>
        <v>0</v>
      </c>
      <c r="E278" t="s">
        <v>563</v>
      </c>
      <c r="F278" s="4" t="s">
        <v>110</v>
      </c>
      <c r="G278" t="s">
        <v>622</v>
      </c>
      <c r="H278" t="s">
        <v>15</v>
      </c>
      <c r="K278" t="s">
        <v>517</v>
      </c>
      <c r="BJ278" s="42" t="s">
        <v>495</v>
      </c>
      <c r="BK278" s="42"/>
    </row>
    <row r="279" spans="1:63" x14ac:dyDescent="0.25">
      <c r="A279" t="s">
        <v>744</v>
      </c>
      <c r="B279" t="s">
        <v>9</v>
      </c>
      <c r="C279" s="4">
        <f>-3+SUM('Planilha Base'!H66)</f>
        <v>-3</v>
      </c>
      <c r="D279" t="s">
        <v>14</v>
      </c>
      <c r="H279">
        <f>2+SUM('Planilha Base'!B4)</f>
        <v>2</v>
      </c>
      <c r="I279">
        <v>1</v>
      </c>
      <c r="K279" t="s">
        <v>523</v>
      </c>
      <c r="BJ279" t="s">
        <v>744</v>
      </c>
      <c r="BK279" s="42"/>
    </row>
    <row r="280" spans="1:63" x14ac:dyDescent="0.25">
      <c r="A280" s="42" t="s">
        <v>488</v>
      </c>
      <c r="B280" t="s">
        <v>6</v>
      </c>
      <c r="C280">
        <f>-1+SUM('Planilha Base'!D2)</f>
        <v>-1</v>
      </c>
      <c r="D280">
        <f>5+SUM('Planilha Base'!B2,'Planilha Base'!D3)</f>
        <v>5</v>
      </c>
      <c r="H280">
        <f>3+SUM('Planilha Base'!H3)</f>
        <v>3</v>
      </c>
      <c r="I280">
        <v>1</v>
      </c>
      <c r="J280">
        <v>1</v>
      </c>
      <c r="K280" t="s">
        <v>489</v>
      </c>
      <c r="BJ280" s="42" t="s">
        <v>488</v>
      </c>
    </row>
    <row r="281" spans="1:63" x14ac:dyDescent="0.25">
      <c r="A281" t="s">
        <v>490</v>
      </c>
      <c r="B281" t="s">
        <v>6</v>
      </c>
      <c r="C281">
        <f>0+SUM('Planilha Base'!D3)</f>
        <v>0</v>
      </c>
      <c r="D281">
        <f>5+SUM('Planilha Base'!B3,'Planilha Base'!D4)</f>
        <v>5</v>
      </c>
      <c r="E281" t="s">
        <v>749</v>
      </c>
      <c r="F281" t="s">
        <v>765</v>
      </c>
      <c r="H281" t="s">
        <v>58</v>
      </c>
      <c r="I281">
        <v>1</v>
      </c>
      <c r="J281">
        <v>1</v>
      </c>
      <c r="K281" t="s">
        <v>513</v>
      </c>
      <c r="BJ281" t="s">
        <v>490</v>
      </c>
      <c r="BK281" s="42"/>
    </row>
    <row r="282" spans="1:63" x14ac:dyDescent="0.25">
      <c r="A282" s="42" t="s">
        <v>536</v>
      </c>
      <c r="B282" t="s">
        <v>745</v>
      </c>
      <c r="C282" t="s">
        <v>774</v>
      </c>
      <c r="D282" t="s">
        <v>775</v>
      </c>
      <c r="H282" t="s">
        <v>775</v>
      </c>
      <c r="J282">
        <v>1</v>
      </c>
      <c r="K282" t="s">
        <v>541</v>
      </c>
      <c r="BJ282" s="42" t="s">
        <v>536</v>
      </c>
      <c r="BK282" s="42"/>
    </row>
    <row r="283" spans="1:63" x14ac:dyDescent="0.25">
      <c r="A283" t="s">
        <v>435</v>
      </c>
      <c r="B283" t="s">
        <v>745</v>
      </c>
      <c r="C283">
        <f>-1+SUM('Planilha Base'!D4)</f>
        <v>-1</v>
      </c>
      <c r="D283">
        <f>-1+SUM('Planilha Base'!B2,'Planilha Base'!H4)</f>
        <v>-1</v>
      </c>
      <c r="E283" t="s">
        <v>558</v>
      </c>
      <c r="H283" t="s">
        <v>15</v>
      </c>
      <c r="J283">
        <v>1</v>
      </c>
      <c r="BJ283" t="s">
        <v>435</v>
      </c>
    </row>
    <row r="284" spans="1:63" x14ac:dyDescent="0.25">
      <c r="A284" s="42" t="s">
        <v>504</v>
      </c>
      <c r="B284" t="s">
        <v>9</v>
      </c>
      <c r="C284">
        <f>-1+SUM('Planilha Base'!H2)</f>
        <v>-1</v>
      </c>
      <c r="D284">
        <f>3+SUM('Planilha Base'!J2,'Planilha Base'!B4)</f>
        <v>3</v>
      </c>
      <c r="E284" t="s">
        <v>634</v>
      </c>
      <c r="F284">
        <f>SUM('Planilha Base'!B4)</f>
        <v>0</v>
      </c>
      <c r="G284" t="s">
        <v>633</v>
      </c>
      <c r="H284" t="s">
        <v>14</v>
      </c>
      <c r="I284">
        <v>1</v>
      </c>
      <c r="K284" t="s">
        <v>528</v>
      </c>
      <c r="BJ284" s="42" t="s">
        <v>504</v>
      </c>
      <c r="BK284" s="42"/>
    </row>
    <row r="285" spans="1:63" x14ac:dyDescent="0.25">
      <c r="A285" s="42" t="s">
        <v>537</v>
      </c>
      <c r="B285" t="s">
        <v>745</v>
      </c>
      <c r="C285">
        <f>-1+SUM('Planilha Base'!D2)</f>
        <v>-1</v>
      </c>
      <c r="D285">
        <f>2+SUM('Planilha Base'!B2,'Planilha Base'!H4)</f>
        <v>2</v>
      </c>
      <c r="H285">
        <f>0+SUM('Planilha Base'!H3)</f>
        <v>0</v>
      </c>
      <c r="K285" t="s">
        <v>548</v>
      </c>
      <c r="BJ285" s="42" t="s">
        <v>537</v>
      </c>
      <c r="BK285" s="42"/>
    </row>
    <row r="286" spans="1:63" x14ac:dyDescent="0.25">
      <c r="A286" s="42" t="s">
        <v>508</v>
      </c>
      <c r="B286" t="s">
        <v>9</v>
      </c>
      <c r="I286">
        <v>2</v>
      </c>
      <c r="K286" t="s">
        <v>532</v>
      </c>
      <c r="BJ286" s="42" t="s">
        <v>508</v>
      </c>
      <c r="BK286" s="42"/>
    </row>
    <row r="287" spans="1:63" x14ac:dyDescent="0.25">
      <c r="A287" s="42" t="s">
        <v>496</v>
      </c>
      <c r="B287" t="s">
        <v>13</v>
      </c>
      <c r="C287">
        <f>-1+SUM('Planilha Base'!D2)</f>
        <v>-1</v>
      </c>
      <c r="D287">
        <f>6+SUM('Planilha Base'!B2,'Planilha Base'!J3)</f>
        <v>6</v>
      </c>
      <c r="E287" t="s">
        <v>618</v>
      </c>
      <c r="H287" t="s">
        <v>15</v>
      </c>
      <c r="J287">
        <v>1</v>
      </c>
      <c r="K287" t="s">
        <v>518</v>
      </c>
      <c r="BJ287" s="42" t="s">
        <v>496</v>
      </c>
    </row>
    <row r="288" spans="1:63" x14ac:dyDescent="0.25">
      <c r="A288" s="42" t="s">
        <v>542</v>
      </c>
      <c r="B288" t="s">
        <v>745</v>
      </c>
      <c r="C288">
        <f>-1+SUM('Planilha Base'!D2)</f>
        <v>-1</v>
      </c>
      <c r="D288">
        <f>0+SUM('Planilha Base'!B2,'Planilha Base'!H4)</f>
        <v>0</v>
      </c>
      <c r="H288" t="s">
        <v>14</v>
      </c>
      <c r="J288" t="s">
        <v>549</v>
      </c>
      <c r="K288" t="s">
        <v>546</v>
      </c>
      <c r="BJ288" s="42" t="s">
        <v>542</v>
      </c>
      <c r="BK288" s="42"/>
    </row>
    <row r="289" spans="1:63" x14ac:dyDescent="0.25">
      <c r="A289" s="42" t="s">
        <v>543</v>
      </c>
      <c r="B289" t="s">
        <v>745</v>
      </c>
      <c r="C289">
        <f>-1+SUM('Planilha Base'!D2)</f>
        <v>-1</v>
      </c>
      <c r="D289">
        <f>3+SUM('Planilha Base'!B2,'Planilha Base'!H4)</f>
        <v>3</v>
      </c>
      <c r="E289" t="s">
        <v>618</v>
      </c>
      <c r="F289" s="4" t="s">
        <v>645</v>
      </c>
      <c r="H289" t="s">
        <v>15</v>
      </c>
      <c r="K289" t="s">
        <v>547</v>
      </c>
      <c r="BJ289" s="42" t="s">
        <v>543</v>
      </c>
      <c r="BK289" s="42"/>
    </row>
    <row r="290" spans="1:63" x14ac:dyDescent="0.25">
      <c r="A290" s="42" t="s">
        <v>484</v>
      </c>
      <c r="B290" t="s">
        <v>5</v>
      </c>
      <c r="C290">
        <f>-1+SUM('Planilha Base'!D2)</f>
        <v>-1</v>
      </c>
      <c r="D290">
        <f>0+SUM('Planilha Base'!B2,'Planilha Base'!B3)</f>
        <v>0</v>
      </c>
      <c r="E290" t="s">
        <v>558</v>
      </c>
      <c r="F290" t="s">
        <v>618</v>
      </c>
      <c r="H290">
        <f>-2+SUM('Planilha Base'!H3)</f>
        <v>-2</v>
      </c>
      <c r="J290">
        <v>1</v>
      </c>
      <c r="K290" t="s">
        <v>512</v>
      </c>
      <c r="BJ290" s="42" t="s">
        <v>484</v>
      </c>
      <c r="BK290" s="42"/>
    </row>
    <row r="291" spans="1:63" x14ac:dyDescent="0.25">
      <c r="A291" s="42" t="s">
        <v>544</v>
      </c>
      <c r="B291" t="s">
        <v>745</v>
      </c>
      <c r="C291">
        <f>-2+SUM('Planilha Base'!D2)</f>
        <v>-2</v>
      </c>
      <c r="H291">
        <f>0+SUM('Planilha Base'!H3)</f>
        <v>0</v>
      </c>
      <c r="K291" t="s">
        <v>550</v>
      </c>
      <c r="BJ291" s="42" t="s">
        <v>544</v>
      </c>
      <c r="BK291" s="42"/>
    </row>
    <row r="292" spans="1:63" x14ac:dyDescent="0.25">
      <c r="A292" s="42" t="s">
        <v>545</v>
      </c>
      <c r="B292" t="s">
        <v>745</v>
      </c>
      <c r="C292">
        <f>4+SUM('Planilha Base'!D2)</f>
        <v>4</v>
      </c>
      <c r="K292" t="s">
        <v>551</v>
      </c>
      <c r="BJ292" s="42" t="s">
        <v>545</v>
      </c>
      <c r="BK292" s="42"/>
    </row>
    <row r="294" spans="1:63" x14ac:dyDescent="0.25">
      <c r="A294" s="59" t="s">
        <v>842</v>
      </c>
    </row>
    <row r="296" spans="1:63" ht="15.75" customHeight="1" x14ac:dyDescent="0.25">
      <c r="A296" t="s">
        <v>692</v>
      </c>
      <c r="B296" t="s">
        <v>9</v>
      </c>
      <c r="C296" t="s">
        <v>54</v>
      </c>
      <c r="D296" t="s">
        <v>54</v>
      </c>
      <c r="H296" t="s">
        <v>54</v>
      </c>
      <c r="I296">
        <v>2</v>
      </c>
      <c r="K296" s="61" t="s">
        <v>888</v>
      </c>
      <c r="BJ296" t="s">
        <v>692</v>
      </c>
      <c r="BK296" s="42"/>
    </row>
    <row r="297" spans="1:63" x14ac:dyDescent="0.25">
      <c r="A297" s="42" t="s">
        <v>674</v>
      </c>
      <c r="B297" t="s">
        <v>6</v>
      </c>
      <c r="C297">
        <f>SUM('Planilha Base'!D2)</f>
        <v>0</v>
      </c>
      <c r="D297">
        <f>SUM('Planilha Base'!B2,'Planilha Base'!D3)</f>
        <v>0</v>
      </c>
      <c r="E297" t="s">
        <v>592</v>
      </c>
      <c r="F297" t="s">
        <v>680</v>
      </c>
      <c r="H297">
        <f>SUM('Planilha Base'!H3)</f>
        <v>0</v>
      </c>
      <c r="J297">
        <v>1</v>
      </c>
      <c r="K297" t="s">
        <v>678</v>
      </c>
      <c r="BJ297" s="42" t="s">
        <v>674</v>
      </c>
      <c r="BK297" s="42"/>
    </row>
    <row r="298" spans="1:63" x14ac:dyDescent="0.25">
      <c r="A298" s="45" t="s">
        <v>693</v>
      </c>
      <c r="B298" t="s">
        <v>9</v>
      </c>
      <c r="C298">
        <f>-SUM('Planilha Base'!H2)+3</f>
        <v>3</v>
      </c>
      <c r="I298" t="s">
        <v>694</v>
      </c>
      <c r="K298" s="12" t="s">
        <v>707</v>
      </c>
      <c r="BJ298" s="45" t="s">
        <v>693</v>
      </c>
      <c r="BK298" s="42"/>
    </row>
    <row r="299" spans="1:63" x14ac:dyDescent="0.25">
      <c r="A299" s="45" t="s">
        <v>695</v>
      </c>
      <c r="B299" t="s">
        <v>9</v>
      </c>
      <c r="C299">
        <f>-3+SUM('Planilha Base'!H2)</f>
        <v>-3</v>
      </c>
      <c r="D299">
        <f>SUM('Planilha Base'!J2,'Planilha Base'!B4)+10</f>
        <v>10</v>
      </c>
      <c r="H299" t="s">
        <v>14</v>
      </c>
      <c r="I299">
        <v>2</v>
      </c>
      <c r="K299" s="12" t="s">
        <v>696</v>
      </c>
      <c r="BJ299" s="45" t="s">
        <v>695</v>
      </c>
      <c r="BK299" s="42"/>
    </row>
    <row r="300" spans="1:63" x14ac:dyDescent="0.25">
      <c r="A300" s="45" t="s">
        <v>697</v>
      </c>
      <c r="B300" t="s">
        <v>9</v>
      </c>
      <c r="C300">
        <f>-3+SUM('Planilha Base'!H2)</f>
        <v>-3</v>
      </c>
      <c r="D300">
        <f>SUM('Planilha Base'!J2,'Planilha Base'!B4)+3</f>
        <v>3</v>
      </c>
      <c r="H300" t="s">
        <v>14</v>
      </c>
      <c r="I300">
        <v>2</v>
      </c>
      <c r="K300" t="s">
        <v>698</v>
      </c>
      <c r="BJ300" s="45" t="s">
        <v>697</v>
      </c>
      <c r="BK300" s="42"/>
    </row>
    <row r="301" spans="1:63" x14ac:dyDescent="0.25">
      <c r="A301" s="45" t="s">
        <v>699</v>
      </c>
      <c r="B301" t="s">
        <v>9</v>
      </c>
      <c r="C301">
        <f>-2+SUM('Planilha Base'!H2)</f>
        <v>-2</v>
      </c>
      <c r="D301">
        <f>SUM('Planilha Base'!J2,'Planilha Base'!B4)+3</f>
        <v>3</v>
      </c>
      <c r="H301" t="s">
        <v>14</v>
      </c>
      <c r="I301">
        <v>1</v>
      </c>
      <c r="K301" t="s">
        <v>700</v>
      </c>
      <c r="BJ301" s="45" t="s">
        <v>699</v>
      </c>
      <c r="BK301" s="42"/>
    </row>
    <row r="302" spans="1:63" x14ac:dyDescent="0.25">
      <c r="A302" s="42" t="s">
        <v>701</v>
      </c>
      <c r="B302" t="s">
        <v>9</v>
      </c>
      <c r="C302">
        <f>1+SUM('Planilha Base'!H2)</f>
        <v>1</v>
      </c>
      <c r="D302" t="s">
        <v>14</v>
      </c>
      <c r="H302">
        <v>-2</v>
      </c>
      <c r="I302">
        <v>1</v>
      </c>
      <c r="K302" t="s">
        <v>702</v>
      </c>
      <c r="BJ302" s="42" t="s">
        <v>701</v>
      </c>
      <c r="BK302" s="42"/>
    </row>
    <row r="303" spans="1:63" x14ac:dyDescent="0.25">
      <c r="A303" s="42" t="s">
        <v>703</v>
      </c>
      <c r="B303" t="s">
        <v>9</v>
      </c>
      <c r="C303">
        <f>-2+SUM('Planilha Base'!H2)</f>
        <v>-2</v>
      </c>
      <c r="D303">
        <f>SUM('Planilha Base'!J2,'Planilha Base'!B4)</f>
        <v>0</v>
      </c>
      <c r="E303">
        <v>-2</v>
      </c>
      <c r="F303" t="s">
        <v>705</v>
      </c>
      <c r="G303" t="s">
        <v>706</v>
      </c>
      <c r="H303" t="s">
        <v>14</v>
      </c>
      <c r="I303">
        <v>2</v>
      </c>
      <c r="K303" t="s">
        <v>704</v>
      </c>
      <c r="BJ303" s="42" t="s">
        <v>703</v>
      </c>
      <c r="BK303" s="42"/>
    </row>
    <row r="304" spans="1:63" x14ac:dyDescent="0.25">
      <c r="A304" s="42" t="s">
        <v>676</v>
      </c>
      <c r="B304" t="s">
        <v>6</v>
      </c>
      <c r="C304">
        <f>SUM('Planilha Base'!D2)</f>
        <v>0</v>
      </c>
      <c r="D304">
        <f>SUM('Planilha Base'!B2,'Planilha Base'!D3)+4</f>
        <v>4</v>
      </c>
      <c r="H304">
        <f>SUM('Planilha Base'!H3)+2</f>
        <v>2</v>
      </c>
      <c r="I304">
        <v>1</v>
      </c>
      <c r="K304" t="s">
        <v>681</v>
      </c>
      <c r="BJ304" s="42" t="s">
        <v>676</v>
      </c>
      <c r="BK304" s="42"/>
    </row>
    <row r="305" spans="1:63" x14ac:dyDescent="0.25">
      <c r="A305" s="42" t="s">
        <v>682</v>
      </c>
      <c r="B305" t="s">
        <v>8</v>
      </c>
      <c r="C305">
        <f>-1+SUM('Planilha Base'!D2)</f>
        <v>-1</v>
      </c>
      <c r="D305">
        <f>SUM('Planilha Base'!B2,'Planilha Base'!H3)+3</f>
        <v>3</v>
      </c>
      <c r="H305">
        <f>SUM('Planilha Base'!H3)+2</f>
        <v>2</v>
      </c>
      <c r="I305">
        <v>1</v>
      </c>
      <c r="K305" t="s">
        <v>683</v>
      </c>
      <c r="BJ305" s="42" t="s">
        <v>682</v>
      </c>
      <c r="BK305" s="42"/>
    </row>
    <row r="306" spans="1:63" x14ac:dyDescent="0.25">
      <c r="A306" s="42" t="s">
        <v>684</v>
      </c>
      <c r="B306" t="s">
        <v>8</v>
      </c>
      <c r="C306">
        <f>1+SUM('Planilha Base'!D2)</f>
        <v>1</v>
      </c>
      <c r="D306">
        <f>SUM('Planilha Base'!B2,'Planilha Base'!D3)-1</f>
        <v>-1</v>
      </c>
      <c r="H306" t="s">
        <v>14</v>
      </c>
      <c r="I306">
        <v>1</v>
      </c>
      <c r="J306">
        <v>1</v>
      </c>
      <c r="K306" t="s">
        <v>685</v>
      </c>
      <c r="BJ306" s="42" t="s">
        <v>684</v>
      </c>
      <c r="BK306" s="42"/>
    </row>
    <row r="307" spans="1:63" x14ac:dyDescent="0.25">
      <c r="A307" s="45" t="s">
        <v>673</v>
      </c>
      <c r="B307" t="s">
        <v>5</v>
      </c>
      <c r="C307">
        <f>-1+SUM('Planilha Base'!D2)</f>
        <v>-1</v>
      </c>
      <c r="D307">
        <f>SUM('Planilha Base'!B2,'Planilha Base'!B3)</f>
        <v>0</v>
      </c>
      <c r="H307" t="s">
        <v>14</v>
      </c>
      <c r="K307" t="s">
        <v>677</v>
      </c>
      <c r="BJ307" s="45" t="s">
        <v>673</v>
      </c>
      <c r="BK307" s="42"/>
    </row>
    <row r="308" spans="1:63" x14ac:dyDescent="0.25">
      <c r="A308" s="42" t="s">
        <v>686</v>
      </c>
      <c r="B308" t="s">
        <v>8</v>
      </c>
      <c r="C308">
        <f>1+SUM('Planilha Base'!D2)</f>
        <v>1</v>
      </c>
      <c r="D308">
        <f>SUM('Planilha Base'!B2,'Planilha Base'!D3)</f>
        <v>0</v>
      </c>
      <c r="H308">
        <f>SUM('Planilha Base'!H3)+3</f>
        <v>3</v>
      </c>
      <c r="I308">
        <v>1</v>
      </c>
      <c r="J308">
        <v>1</v>
      </c>
      <c r="K308" t="s">
        <v>687</v>
      </c>
      <c r="BJ308" s="42" t="s">
        <v>686</v>
      </c>
      <c r="BK308" s="42"/>
    </row>
    <row r="310" spans="1:63" x14ac:dyDescent="0.25">
      <c r="A310" s="59" t="s">
        <v>843</v>
      </c>
    </row>
    <row r="312" spans="1:63" x14ac:dyDescent="0.25">
      <c r="A312" t="s">
        <v>827</v>
      </c>
      <c r="B312" t="s">
        <v>790</v>
      </c>
      <c r="C312">
        <f>2+SUM('Planilha Base'!H2)</f>
        <v>2</v>
      </c>
      <c r="D312" t="s">
        <v>828</v>
      </c>
      <c r="E312" t="s">
        <v>829</v>
      </c>
      <c r="F312" t="s">
        <v>830</v>
      </c>
      <c r="H312">
        <f>-1+SUM('Planilha Base'!H3)</f>
        <v>-1</v>
      </c>
      <c r="I312">
        <v>1</v>
      </c>
      <c r="K312" t="s">
        <v>831</v>
      </c>
      <c r="BJ312" t="s">
        <v>827</v>
      </c>
    </row>
    <row r="313" spans="1:63" x14ac:dyDescent="0.25">
      <c r="A313" t="s">
        <v>821</v>
      </c>
      <c r="B313" t="s">
        <v>7</v>
      </c>
      <c r="C313">
        <f>2+SUM('Planilha Base'!H2)</f>
        <v>2</v>
      </c>
      <c r="D313">
        <f>1+SUM('Planilha Base'!B2,'Planilha Base'!D3)</f>
        <v>1</v>
      </c>
      <c r="E313" t="s">
        <v>823</v>
      </c>
      <c r="F313" t="s">
        <v>824</v>
      </c>
      <c r="H313" t="s">
        <v>14</v>
      </c>
      <c r="K313" t="s">
        <v>822</v>
      </c>
      <c r="BJ313" t="s">
        <v>821</v>
      </c>
    </row>
    <row r="314" spans="1:63" x14ac:dyDescent="0.25">
      <c r="A314" t="s">
        <v>781</v>
      </c>
      <c r="B314" t="s">
        <v>9</v>
      </c>
      <c r="C314" t="s">
        <v>774</v>
      </c>
      <c r="D314" t="s">
        <v>774</v>
      </c>
      <c r="H314" t="s">
        <v>774</v>
      </c>
      <c r="I314">
        <v>2</v>
      </c>
      <c r="K314" t="s">
        <v>782</v>
      </c>
      <c r="BJ314" t="s">
        <v>781</v>
      </c>
    </row>
    <row r="315" spans="1:63" x14ac:dyDescent="0.25">
      <c r="A315" t="s">
        <v>796</v>
      </c>
      <c r="B315" t="s">
        <v>6</v>
      </c>
      <c r="C315">
        <f>-2+SUM('Planilha Base'!D2)</f>
        <v>-2</v>
      </c>
      <c r="D315">
        <f>5+SUM('Planilha Base'!B2,'Planilha Base'!D3)</f>
        <v>5</v>
      </c>
      <c r="H315" t="s">
        <v>15</v>
      </c>
      <c r="K315" t="s">
        <v>797</v>
      </c>
      <c r="BJ315" t="s">
        <v>796</v>
      </c>
    </row>
    <row r="316" spans="1:63" x14ac:dyDescent="0.25">
      <c r="A316" t="s">
        <v>834</v>
      </c>
      <c r="B316" t="s">
        <v>6</v>
      </c>
      <c r="C316">
        <f>2+SUM('Planilha Base'!D2)</f>
        <v>2</v>
      </c>
      <c r="D316">
        <f>0+SUM('Planilha Base'!B2,'Planilha Base'!D3)</f>
        <v>0</v>
      </c>
      <c r="E316" t="s">
        <v>835</v>
      </c>
      <c r="H316" t="s">
        <v>14</v>
      </c>
      <c r="K316" t="s">
        <v>836</v>
      </c>
      <c r="BJ316" t="s">
        <v>834</v>
      </c>
    </row>
    <row r="317" spans="1:63" ht="15" customHeight="1" x14ac:dyDescent="0.25">
      <c r="A317" t="s">
        <v>798</v>
      </c>
      <c r="B317" t="s">
        <v>8</v>
      </c>
      <c r="C317" t="s">
        <v>774</v>
      </c>
      <c r="D317" t="s">
        <v>774</v>
      </c>
      <c r="H317" t="s">
        <v>774</v>
      </c>
      <c r="K317" t="s">
        <v>799</v>
      </c>
      <c r="BJ317" t="s">
        <v>798</v>
      </c>
    </row>
    <row r="318" spans="1:63" x14ac:dyDescent="0.25">
      <c r="A318" t="s">
        <v>837</v>
      </c>
      <c r="B318" t="s">
        <v>209</v>
      </c>
      <c r="C318">
        <f>0+SUM('Planilha Base'!D2)</f>
        <v>0</v>
      </c>
      <c r="D318" t="s">
        <v>14</v>
      </c>
      <c r="H318" t="s">
        <v>14</v>
      </c>
      <c r="I318">
        <v>2</v>
      </c>
      <c r="K318" t="s">
        <v>838</v>
      </c>
      <c r="BJ318" t="s">
        <v>837</v>
      </c>
    </row>
    <row r="319" spans="1:63" x14ac:dyDescent="0.25">
      <c r="A319" t="s">
        <v>809</v>
      </c>
      <c r="B319" t="s">
        <v>6</v>
      </c>
      <c r="C319">
        <f>-1+SUM('Planilha Base'!H2)</f>
        <v>-1</v>
      </c>
      <c r="D319">
        <f>0+SUM('Planilha Base'!B2,'Planilha Base'!D3)</f>
        <v>0</v>
      </c>
      <c r="E319" t="s">
        <v>811</v>
      </c>
      <c r="F319" t="s">
        <v>812</v>
      </c>
      <c r="G319" t="s">
        <v>813</v>
      </c>
      <c r="H319">
        <f>-2+SUM('Planilha Base'!H3)</f>
        <v>-2</v>
      </c>
      <c r="I319">
        <v>2</v>
      </c>
      <c r="K319" t="s">
        <v>810</v>
      </c>
      <c r="BJ319" t="s">
        <v>809</v>
      </c>
    </row>
    <row r="320" spans="1:63" x14ac:dyDescent="0.25">
      <c r="A320" t="s">
        <v>786</v>
      </c>
      <c r="B320" t="s">
        <v>787</v>
      </c>
      <c r="C320" t="s">
        <v>774</v>
      </c>
      <c r="D320" t="s">
        <v>774</v>
      </c>
      <c r="H320" t="s">
        <v>774</v>
      </c>
      <c r="J320">
        <v>2</v>
      </c>
      <c r="K320" t="s">
        <v>788</v>
      </c>
      <c r="BJ320" t="s">
        <v>786</v>
      </c>
    </row>
    <row r="321" spans="1:62" x14ac:dyDescent="0.25">
      <c r="A321" t="s">
        <v>802</v>
      </c>
      <c r="B321" t="s">
        <v>9</v>
      </c>
      <c r="C321">
        <f>1+SUM('Planilha Base'!H2)</f>
        <v>1</v>
      </c>
      <c r="D321">
        <f>0+SUM('Planilha Base'!J2,'Planilha Base'!B4)</f>
        <v>0</v>
      </c>
      <c r="H321" t="s">
        <v>803</v>
      </c>
      <c r="I321">
        <v>2</v>
      </c>
      <c r="K321" t="s">
        <v>804</v>
      </c>
      <c r="BJ321" t="s">
        <v>802</v>
      </c>
    </row>
    <row r="322" spans="1:62" x14ac:dyDescent="0.25">
      <c r="A322" t="s">
        <v>819</v>
      </c>
      <c r="B322" t="s">
        <v>9</v>
      </c>
      <c r="C322" t="s">
        <v>774</v>
      </c>
      <c r="D322" t="s">
        <v>774</v>
      </c>
      <c r="H322" t="s">
        <v>774</v>
      </c>
      <c r="I322">
        <v>2</v>
      </c>
      <c r="K322" t="s">
        <v>820</v>
      </c>
      <c r="BJ322" t="s">
        <v>819</v>
      </c>
    </row>
    <row r="323" spans="1:62" x14ac:dyDescent="0.25">
      <c r="A323" t="s">
        <v>807</v>
      </c>
      <c r="B323" t="s">
        <v>9</v>
      </c>
      <c r="C323" t="s">
        <v>774</v>
      </c>
      <c r="H323" t="s">
        <v>774</v>
      </c>
      <c r="I323">
        <v>1</v>
      </c>
      <c r="K323" t="s">
        <v>808</v>
      </c>
      <c r="BJ323" t="s">
        <v>807</v>
      </c>
    </row>
    <row r="324" spans="1:62" x14ac:dyDescent="0.25">
      <c r="A324" t="s">
        <v>805</v>
      </c>
      <c r="B324" t="s">
        <v>9</v>
      </c>
      <c r="C324" t="s">
        <v>774</v>
      </c>
      <c r="H324" t="s">
        <v>774</v>
      </c>
      <c r="I324">
        <v>1</v>
      </c>
      <c r="J324">
        <v>1</v>
      </c>
      <c r="K324" t="s">
        <v>806</v>
      </c>
      <c r="BJ324" t="s">
        <v>805</v>
      </c>
    </row>
    <row r="325" spans="1:62" x14ac:dyDescent="0.25">
      <c r="A325" t="s">
        <v>816</v>
      </c>
      <c r="B325" t="s">
        <v>5</v>
      </c>
      <c r="C325">
        <f>1+SUM('Planilha Base'!D2)</f>
        <v>1</v>
      </c>
      <c r="D325">
        <f>4+SUM('Planilha Base'!B2,'Planilha Base'!B3)</f>
        <v>4</v>
      </c>
      <c r="E325" t="s">
        <v>568</v>
      </c>
      <c r="F325" t="s">
        <v>817</v>
      </c>
      <c r="G325" t="s">
        <v>749</v>
      </c>
      <c r="H325" t="s">
        <v>15</v>
      </c>
      <c r="J325">
        <v>1</v>
      </c>
      <c r="K325" t="s">
        <v>818</v>
      </c>
      <c r="BJ325" t="s">
        <v>816</v>
      </c>
    </row>
    <row r="326" spans="1:62" x14ac:dyDescent="0.25">
      <c r="A326" t="s">
        <v>825</v>
      </c>
      <c r="B326" t="s">
        <v>9</v>
      </c>
      <c r="C326">
        <f>-1+SUM('Planilha Base'!H2)</f>
        <v>-1</v>
      </c>
      <c r="D326" t="s">
        <v>14</v>
      </c>
      <c r="H326" t="s">
        <v>14</v>
      </c>
      <c r="I326">
        <v>2</v>
      </c>
      <c r="K326" t="s">
        <v>826</v>
      </c>
      <c r="BJ326" t="s">
        <v>825</v>
      </c>
    </row>
    <row r="327" spans="1:62" x14ac:dyDescent="0.25">
      <c r="A327" t="s">
        <v>792</v>
      </c>
      <c r="B327" t="s">
        <v>9</v>
      </c>
      <c r="C327">
        <f>1+SUM('Planilha Base'!H2)</f>
        <v>1</v>
      </c>
      <c r="D327" t="s">
        <v>774</v>
      </c>
      <c r="H327">
        <f>-1+SUM('Planilha Base'!H3)</f>
        <v>-1</v>
      </c>
      <c r="I327">
        <v>1</v>
      </c>
      <c r="K327" t="s">
        <v>793</v>
      </c>
      <c r="BJ327" t="s">
        <v>792</v>
      </c>
    </row>
    <row r="328" spans="1:62" x14ac:dyDescent="0.25">
      <c r="A328" t="s">
        <v>794</v>
      </c>
      <c r="B328" t="s">
        <v>7</v>
      </c>
      <c r="C328" t="s">
        <v>774</v>
      </c>
      <c r="D328" t="s">
        <v>774</v>
      </c>
      <c r="H328" t="s">
        <v>774</v>
      </c>
      <c r="K328" t="s">
        <v>795</v>
      </c>
      <c r="BJ328" t="s">
        <v>794</v>
      </c>
    </row>
    <row r="329" spans="1:62" x14ac:dyDescent="0.25">
      <c r="A329" t="s">
        <v>800</v>
      </c>
      <c r="B329" t="s">
        <v>9</v>
      </c>
      <c r="C329">
        <f>-2+SUM('Planilha Base'!H2)</f>
        <v>-2</v>
      </c>
      <c r="D329" t="s">
        <v>14</v>
      </c>
      <c r="H329" t="s">
        <v>14</v>
      </c>
      <c r="K329" t="s">
        <v>801</v>
      </c>
      <c r="BJ329" t="s">
        <v>800</v>
      </c>
    </row>
    <row r="330" spans="1:62" x14ac:dyDescent="0.25">
      <c r="A330" t="s">
        <v>783</v>
      </c>
      <c r="B330" t="s">
        <v>784</v>
      </c>
      <c r="C330">
        <f>1+SUM('Planilha Base'!H2)</f>
        <v>1</v>
      </c>
      <c r="D330" t="s">
        <v>14</v>
      </c>
      <c r="H330" t="s">
        <v>14</v>
      </c>
      <c r="I330">
        <v>1</v>
      </c>
      <c r="J330">
        <v>1</v>
      </c>
      <c r="K330" t="s">
        <v>785</v>
      </c>
      <c r="BJ330" t="s">
        <v>783</v>
      </c>
    </row>
    <row r="331" spans="1:62" x14ac:dyDescent="0.25">
      <c r="A331" t="s">
        <v>673</v>
      </c>
      <c r="B331" t="s">
        <v>5</v>
      </c>
      <c r="C331">
        <f>SUM('Planilha Base'!D2)-1</f>
        <v>-1</v>
      </c>
      <c r="D331">
        <f>2+SUM('Planilha Base'!B2,'Planilha Base'!B3)</f>
        <v>2</v>
      </c>
      <c r="E331" t="s">
        <v>779</v>
      </c>
      <c r="F331" t="s">
        <v>780</v>
      </c>
      <c r="G331" t="s">
        <v>774</v>
      </c>
      <c r="H331" t="s">
        <v>14</v>
      </c>
      <c r="K331" t="s">
        <v>677</v>
      </c>
      <c r="BJ331" t="s">
        <v>673</v>
      </c>
    </row>
    <row r="332" spans="1:62" x14ac:dyDescent="0.25">
      <c r="A332" t="s">
        <v>814</v>
      </c>
      <c r="B332" t="s">
        <v>8</v>
      </c>
      <c r="C332">
        <f>2+SUM('Planilha Base'!H2)</f>
        <v>2</v>
      </c>
      <c r="D332" t="s">
        <v>14</v>
      </c>
      <c r="F332" t="s">
        <v>815</v>
      </c>
      <c r="G332">
        <f>0+SUM('Planilha Base'!H3)</f>
        <v>0</v>
      </c>
      <c r="H332">
        <f>2+SUM('Planilha Base'!H3)</f>
        <v>2</v>
      </c>
      <c r="BJ332" t="s">
        <v>814</v>
      </c>
    </row>
    <row r="333" spans="1:62" x14ac:dyDescent="0.25">
      <c r="A333" t="s">
        <v>832</v>
      </c>
      <c r="B333" t="s">
        <v>9</v>
      </c>
      <c r="C333">
        <f>1+SUM('Planilha Base'!H2)</f>
        <v>1</v>
      </c>
      <c r="D333" t="s">
        <v>774</v>
      </c>
      <c r="H333" t="s">
        <v>14</v>
      </c>
      <c r="I333">
        <v>1</v>
      </c>
      <c r="K333" t="s">
        <v>833</v>
      </c>
      <c r="BJ333" t="s">
        <v>832</v>
      </c>
    </row>
    <row r="334" spans="1:62" x14ac:dyDescent="0.25">
      <c r="A334" t="s">
        <v>789</v>
      </c>
      <c r="B334" t="s">
        <v>790</v>
      </c>
      <c r="C334" t="s">
        <v>774</v>
      </c>
      <c r="D334" t="s">
        <v>774</v>
      </c>
      <c r="H334" t="s">
        <v>774</v>
      </c>
      <c r="J334">
        <v>2</v>
      </c>
      <c r="K334" t="s">
        <v>791</v>
      </c>
      <c r="BJ334" t="s">
        <v>789</v>
      </c>
    </row>
    <row r="336" spans="1:62" x14ac:dyDescent="0.25">
      <c r="A336" s="59" t="s">
        <v>864</v>
      </c>
    </row>
    <row r="337" spans="1:62" ht="12.75" customHeight="1" x14ac:dyDescent="0.25"/>
    <row r="338" spans="1:62" ht="16.5" customHeight="1" x14ac:dyDescent="0.25">
      <c r="A338" t="s">
        <v>865</v>
      </c>
      <c r="B338" t="s">
        <v>9</v>
      </c>
      <c r="C338" t="s">
        <v>866</v>
      </c>
      <c r="D338">
        <f>5+SUM('Planilha Base'!J2,'Planilha Base'!B4)</f>
        <v>5</v>
      </c>
      <c r="E338">
        <f>6+SUM('Planilha Base'!J2,'Planilha Base'!B4)</f>
        <v>6</v>
      </c>
      <c r="F338">
        <f>7+SUM('Planilha Base'!J2,'Planilha Base'!B4)</f>
        <v>7</v>
      </c>
      <c r="H338">
        <f>SUM('Planilha Base'!H3)</f>
        <v>0</v>
      </c>
      <c r="I338">
        <v>1</v>
      </c>
      <c r="K338" s="67" t="s">
        <v>889</v>
      </c>
      <c r="BJ338" t="s">
        <v>865</v>
      </c>
    </row>
    <row r="339" spans="1:62" ht="19.5" customHeight="1" x14ac:dyDescent="0.25">
      <c r="A339" t="s">
        <v>868</v>
      </c>
      <c r="B339" t="s">
        <v>9</v>
      </c>
      <c r="C339" t="s">
        <v>54</v>
      </c>
      <c r="D339">
        <f>3+SUM('Planilha Base'!B4)</f>
        <v>3</v>
      </c>
      <c r="I339">
        <v>2</v>
      </c>
      <c r="K339" s="61" t="s">
        <v>890</v>
      </c>
      <c r="BJ339" t="s">
        <v>868</v>
      </c>
    </row>
    <row r="340" spans="1:62" ht="16.5" customHeight="1" x14ac:dyDescent="0.25">
      <c r="A340" t="s">
        <v>869</v>
      </c>
      <c r="B340" t="s">
        <v>9</v>
      </c>
      <c r="C340">
        <f>2+SUM('Planilha Base'!H2)</f>
        <v>2</v>
      </c>
      <c r="D340">
        <f>5+SUM('Planilha Base'!J2,'Planilha Base'!B4)</f>
        <v>5</v>
      </c>
      <c r="E340">
        <f>SUM('Planilha Base'!B4)</f>
        <v>0</v>
      </c>
      <c r="F340" t="s">
        <v>891</v>
      </c>
      <c r="G340" t="s">
        <v>892</v>
      </c>
      <c r="I340" t="s">
        <v>893</v>
      </c>
      <c r="K340" s="61" t="s">
        <v>894</v>
      </c>
      <c r="BJ340" t="s">
        <v>869</v>
      </c>
    </row>
    <row r="341" spans="1:62" x14ac:dyDescent="0.25">
      <c r="A341" t="s">
        <v>870</v>
      </c>
      <c r="B341" t="s">
        <v>9</v>
      </c>
      <c r="C341" s="4">
        <f>-2+SUM('Planilha Base'!H2)</f>
        <v>-2</v>
      </c>
      <c r="D341" s="4">
        <f>0+SUM('Planilha Base'!J2,'Planilha Base'!B4)</f>
        <v>0</v>
      </c>
      <c r="E341" t="s">
        <v>454</v>
      </c>
      <c r="F341">
        <f>SUM('Planilha Base'!B4)</f>
        <v>0</v>
      </c>
      <c r="G341" t="s">
        <v>895</v>
      </c>
      <c r="H341" s="4" t="s">
        <v>14</v>
      </c>
      <c r="I341" s="4">
        <v>2</v>
      </c>
      <c r="K341" t="s">
        <v>896</v>
      </c>
      <c r="BJ341" t="s">
        <v>870</v>
      </c>
    </row>
    <row r="342" spans="1:62" x14ac:dyDescent="0.25">
      <c r="A342" t="s">
        <v>871</v>
      </c>
      <c r="B342" t="s">
        <v>9</v>
      </c>
      <c r="C342">
        <f>-1+SUM('Planilha Base'!H2)</f>
        <v>-1</v>
      </c>
      <c r="D342">
        <f>5+SUM('Planilha Base'!J2,'Planilha Base'!B4)</f>
        <v>5</v>
      </c>
      <c r="E342" t="s">
        <v>559</v>
      </c>
      <c r="H342" t="s">
        <v>14</v>
      </c>
      <c r="I342">
        <v>2</v>
      </c>
      <c r="K342" t="s">
        <v>897</v>
      </c>
      <c r="BJ342" t="s">
        <v>871</v>
      </c>
    </row>
    <row r="343" spans="1:62" ht="15.75" customHeight="1" x14ac:dyDescent="0.25">
      <c r="A343" t="s">
        <v>872</v>
      </c>
      <c r="B343" t="s">
        <v>9</v>
      </c>
      <c r="C343">
        <f>-3+SUM('Planilha Base'!H2)</f>
        <v>-3</v>
      </c>
      <c r="D343" t="s">
        <v>54</v>
      </c>
      <c r="H343" t="s">
        <v>14</v>
      </c>
      <c r="I343">
        <v>2</v>
      </c>
      <c r="K343" s="71" t="s">
        <v>898</v>
      </c>
      <c r="BJ343" t="s">
        <v>872</v>
      </c>
    </row>
    <row r="344" spans="1:62" x14ac:dyDescent="0.25">
      <c r="A344" t="s">
        <v>873</v>
      </c>
      <c r="B344" t="s">
        <v>9</v>
      </c>
      <c r="C344" t="s">
        <v>54</v>
      </c>
      <c r="D344" t="s">
        <v>54</v>
      </c>
      <c r="H344" t="s">
        <v>54</v>
      </c>
      <c r="I344" t="s">
        <v>900</v>
      </c>
      <c r="K344" t="s">
        <v>899</v>
      </c>
      <c r="BJ344" t="s">
        <v>873</v>
      </c>
    </row>
    <row r="345" spans="1:62" ht="15.75" customHeight="1" x14ac:dyDescent="0.25">
      <c r="A345" t="s">
        <v>867</v>
      </c>
      <c r="B345" t="s">
        <v>9</v>
      </c>
      <c r="C345" t="s">
        <v>866</v>
      </c>
      <c r="D345">
        <f>5+SUM('Planilha Base'!J2,'Planilha Base'!B4)</f>
        <v>5</v>
      </c>
      <c r="E345">
        <f>6+SUM('Planilha Base'!J2,'Planilha Base'!B4)</f>
        <v>6</v>
      </c>
      <c r="F345">
        <f>7+SUM('Planilha Base'!J2,'Planilha Base'!B4)</f>
        <v>7</v>
      </c>
      <c r="H345" t="s">
        <v>58</v>
      </c>
      <c r="I345">
        <v>1</v>
      </c>
      <c r="K345" s="67" t="s">
        <v>901</v>
      </c>
      <c r="BJ345" t="s">
        <v>867</v>
      </c>
    </row>
    <row r="346" spans="1:62" ht="15" customHeight="1" x14ac:dyDescent="0.25">
      <c r="A346" t="s">
        <v>874</v>
      </c>
      <c r="B346" t="s">
        <v>9</v>
      </c>
      <c r="C346">
        <f>3+SUM('Planilha Base'!H2)</f>
        <v>3</v>
      </c>
      <c r="D346">
        <f>7+SUM('Planilha Base'!J2,'Planilha Base'!B4)</f>
        <v>7</v>
      </c>
      <c r="E346" t="s">
        <v>559</v>
      </c>
      <c r="H346" t="s">
        <v>14</v>
      </c>
      <c r="I346" t="s">
        <v>903</v>
      </c>
      <c r="J346">
        <v>1</v>
      </c>
      <c r="K346" t="s">
        <v>902</v>
      </c>
      <c r="BJ346" t="s">
        <v>874</v>
      </c>
    </row>
    <row r="347" spans="1:62" ht="16.5" customHeight="1" x14ac:dyDescent="0.25">
      <c r="A347" t="s">
        <v>875</v>
      </c>
      <c r="B347" t="s">
        <v>9</v>
      </c>
      <c r="C347">
        <f>-2+SUM('Planilha Base'!H2)</f>
        <v>-2</v>
      </c>
      <c r="D347" t="s">
        <v>54</v>
      </c>
      <c r="I347">
        <v>3</v>
      </c>
      <c r="J347">
        <v>1</v>
      </c>
      <c r="K347" s="70" t="s">
        <v>904</v>
      </c>
      <c r="BJ347" t="s">
        <v>875</v>
      </c>
    </row>
    <row r="348" spans="1:62" ht="15.75" customHeight="1" x14ac:dyDescent="0.25">
      <c r="A348" t="s">
        <v>876</v>
      </c>
      <c r="B348" t="s">
        <v>9</v>
      </c>
      <c r="C348" t="s">
        <v>54</v>
      </c>
      <c r="K348" s="68" t="s">
        <v>905</v>
      </c>
      <c r="BJ348" t="s">
        <v>876</v>
      </c>
    </row>
    <row r="349" spans="1:62" x14ac:dyDescent="0.25">
      <c r="A349" t="s">
        <v>877</v>
      </c>
      <c r="B349" t="s">
        <v>9</v>
      </c>
      <c r="C349" t="s">
        <v>54</v>
      </c>
      <c r="I349">
        <v>1</v>
      </c>
      <c r="K349" t="s">
        <v>906</v>
      </c>
      <c r="BJ349" t="s">
        <v>877</v>
      </c>
    </row>
    <row r="350" spans="1:62" ht="15.75" customHeight="1" x14ac:dyDescent="0.25">
      <c r="A350" t="s">
        <v>878</v>
      </c>
      <c r="B350" t="s">
        <v>9</v>
      </c>
      <c r="C350">
        <f>-2+SUM('Planilha Base'!H2)</f>
        <v>-2</v>
      </c>
      <c r="D350" t="s">
        <v>54</v>
      </c>
      <c r="I350">
        <v>1</v>
      </c>
      <c r="K350" s="69" t="s">
        <v>907</v>
      </c>
      <c r="BJ350" t="s">
        <v>878</v>
      </c>
    </row>
    <row r="351" spans="1:62" ht="18.75" customHeight="1" x14ac:dyDescent="0.25">
      <c r="A351" t="s">
        <v>879</v>
      </c>
      <c r="B351" t="s">
        <v>9</v>
      </c>
      <c r="C351">
        <f>-3+SUM('Planilha Base'!H2)</f>
        <v>-3</v>
      </c>
      <c r="K351" s="61" t="s">
        <v>908</v>
      </c>
      <c r="BJ351" t="s">
        <v>879</v>
      </c>
    </row>
    <row r="352" spans="1:62" ht="15" customHeight="1" x14ac:dyDescent="0.25">
      <c r="A352" t="s">
        <v>880</v>
      </c>
      <c r="B352" t="s">
        <v>9</v>
      </c>
      <c r="C352" t="s">
        <v>54</v>
      </c>
      <c r="BJ352" t="s">
        <v>880</v>
      </c>
    </row>
    <row r="353" spans="1:63" ht="16.5" customHeight="1" x14ac:dyDescent="0.25">
      <c r="A353" t="s">
        <v>881</v>
      </c>
      <c r="B353" t="s">
        <v>9</v>
      </c>
      <c r="C353" t="s">
        <v>866</v>
      </c>
      <c r="D353">
        <f>4+SUM('Planilha Base'!J2,'Planilha Base'!B4)</f>
        <v>4</v>
      </c>
      <c r="E353">
        <f>5+SUM('Planilha Base'!J2,'Planilha Base'!B4)</f>
        <v>5</v>
      </c>
      <c r="F353">
        <f>6+SUM('Planilha Base'!J2,'Planilha Base'!B4)</f>
        <v>6</v>
      </c>
      <c r="G353">
        <f>7+SUM('Planilha Base'!J2,'Planilha Base'!B4)</f>
        <v>7</v>
      </c>
      <c r="H353" t="s">
        <v>14</v>
      </c>
      <c r="I353">
        <v>2</v>
      </c>
      <c r="K353" t="s">
        <v>909</v>
      </c>
      <c r="BJ353" t="s">
        <v>881</v>
      </c>
    </row>
    <row r="354" spans="1:63" ht="18.75" customHeight="1" x14ac:dyDescent="0.25">
      <c r="A354" t="s">
        <v>882</v>
      </c>
      <c r="B354" t="s">
        <v>9</v>
      </c>
      <c r="C354" t="s">
        <v>54</v>
      </c>
      <c r="I354" t="s">
        <v>911</v>
      </c>
      <c r="K354" s="67" t="s">
        <v>910</v>
      </c>
      <c r="BJ354" t="s">
        <v>882</v>
      </c>
    </row>
    <row r="355" spans="1:63" ht="16.5" customHeight="1" x14ac:dyDescent="0.25">
      <c r="A355" t="s">
        <v>883</v>
      </c>
      <c r="B355" t="s">
        <v>9</v>
      </c>
      <c r="C355">
        <f>-2+SUM('Planilha Base'!H2)</f>
        <v>-2</v>
      </c>
      <c r="D355" t="s">
        <v>54</v>
      </c>
      <c r="H355" t="s">
        <v>14</v>
      </c>
      <c r="I355">
        <v>1</v>
      </c>
      <c r="K355" s="72" t="s">
        <v>912</v>
      </c>
      <c r="BJ355" t="s">
        <v>883</v>
      </c>
    </row>
    <row r="356" spans="1:63" ht="16.5" customHeight="1" x14ac:dyDescent="0.25">
      <c r="A356" t="s">
        <v>884</v>
      </c>
      <c r="B356" t="s">
        <v>9</v>
      </c>
      <c r="C356">
        <f>-3+SUM('Planilha Base'!H2)</f>
        <v>-3</v>
      </c>
      <c r="D356">
        <f>SUM('Planilha Base'!B4)</f>
        <v>0</v>
      </c>
      <c r="E356" t="s">
        <v>913</v>
      </c>
      <c r="H356" t="s">
        <v>14</v>
      </c>
      <c r="I356">
        <v>2</v>
      </c>
      <c r="K356" s="70" t="s">
        <v>914</v>
      </c>
      <c r="BJ356" t="s">
        <v>884</v>
      </c>
    </row>
    <row r="357" spans="1:63" ht="14.25" customHeight="1" x14ac:dyDescent="0.25">
      <c r="A357" t="s">
        <v>885</v>
      </c>
      <c r="B357" t="s">
        <v>9</v>
      </c>
      <c r="C357">
        <f>-2+SUM('Planilha Base'!H2)</f>
        <v>-2</v>
      </c>
      <c r="D357" t="s">
        <v>54</v>
      </c>
      <c r="H357" t="s">
        <v>14</v>
      </c>
      <c r="I357">
        <v>1</v>
      </c>
      <c r="K357" s="72" t="s">
        <v>915</v>
      </c>
      <c r="BJ357" t="s">
        <v>885</v>
      </c>
    </row>
    <row r="358" spans="1:63" x14ac:dyDescent="0.25">
      <c r="A358" t="s">
        <v>886</v>
      </c>
      <c r="B358" t="s">
        <v>9</v>
      </c>
      <c r="C358" t="s">
        <v>54</v>
      </c>
      <c r="K358" s="68" t="s">
        <v>916</v>
      </c>
      <c r="BJ358" t="s">
        <v>886</v>
      </c>
    </row>
    <row r="359" spans="1:63" ht="15.75" x14ac:dyDescent="0.25">
      <c r="A359" t="s">
        <v>887</v>
      </c>
      <c r="B359" t="s">
        <v>9</v>
      </c>
      <c r="C359">
        <f>-2+SUM('Planilha Base'!H2)</f>
        <v>-2</v>
      </c>
      <c r="D359" t="s">
        <v>54</v>
      </c>
      <c r="I359" t="s">
        <v>918</v>
      </c>
      <c r="K359" s="69" t="s">
        <v>917</v>
      </c>
      <c r="BJ359" t="s">
        <v>887</v>
      </c>
    </row>
    <row r="360" spans="1:63" ht="15" customHeight="1" x14ac:dyDescent="0.25">
      <c r="A360" t="s">
        <v>919</v>
      </c>
      <c r="B360" t="s">
        <v>9</v>
      </c>
      <c r="C360" t="s">
        <v>920</v>
      </c>
      <c r="D360" t="s">
        <v>921</v>
      </c>
      <c r="H360" t="s">
        <v>58</v>
      </c>
      <c r="I360">
        <v>2</v>
      </c>
      <c r="J360">
        <v>1</v>
      </c>
      <c r="K360" s="61" t="s">
        <v>922</v>
      </c>
      <c r="BJ360" t="s">
        <v>919</v>
      </c>
    </row>
    <row r="361" spans="1:63" ht="18" customHeight="1" x14ac:dyDescent="0.25">
      <c r="A361" t="s">
        <v>923</v>
      </c>
      <c r="B361" t="s">
        <v>9</v>
      </c>
      <c r="C361">
        <f>-2+SUM('Planilha Base'!H2)</f>
        <v>-2</v>
      </c>
      <c r="D361">
        <f>SUM('Planilha Base'!J2,'Planilha Base'!B4)</f>
        <v>0</v>
      </c>
      <c r="E361">
        <f>2+SUM('Planilha Base'!J2,'Planilha Base'!B4)</f>
        <v>2</v>
      </c>
      <c r="F361">
        <f>7+SUM('Planilha Base'!J2,'Planilha Base'!B4)</f>
        <v>7</v>
      </c>
      <c r="H361" t="s">
        <v>14</v>
      </c>
      <c r="I361">
        <v>2</v>
      </c>
      <c r="K361" t="s">
        <v>924</v>
      </c>
      <c r="BJ361" t="s">
        <v>923</v>
      </c>
    </row>
    <row r="362" spans="1:63" ht="15.75" customHeight="1" x14ac:dyDescent="0.25"/>
    <row r="363" spans="1:63" ht="15" customHeight="1" x14ac:dyDescent="0.25">
      <c r="A363" s="45" t="s">
        <v>660</v>
      </c>
      <c r="C363">
        <f>SUM('Planilha Base'!D2)</f>
        <v>0</v>
      </c>
      <c r="D363">
        <f>SUM('Planilha Base'!H4)</f>
        <v>0</v>
      </c>
      <c r="K363" t="s">
        <v>672</v>
      </c>
      <c r="BJ363" s="45" t="s">
        <v>660</v>
      </c>
      <c r="BK363" s="42"/>
    </row>
    <row r="364" spans="1:63" x14ac:dyDescent="0.25">
      <c r="A364" s="45" t="s">
        <v>661</v>
      </c>
      <c r="C364">
        <f>SUM('Planilha Base'!D2)+0</f>
        <v>0</v>
      </c>
      <c r="D364">
        <f>SUM('Planilha Base'!H4)+5</f>
        <v>5</v>
      </c>
      <c r="K364" t="s">
        <v>672</v>
      </c>
      <c r="BJ364" s="45" t="s">
        <v>661</v>
      </c>
      <c r="BK364" s="42"/>
    </row>
    <row r="365" spans="1:63" ht="18.75" customHeight="1" x14ac:dyDescent="0.25">
      <c r="A365" s="45" t="s">
        <v>662</v>
      </c>
      <c r="C365">
        <f>SUM('Planilha Base'!D2)+1</f>
        <v>1</v>
      </c>
      <c r="D365">
        <f>SUM('Planilha Base'!H4)+2</f>
        <v>2</v>
      </c>
      <c r="E365" t="s">
        <v>563</v>
      </c>
      <c r="K365" t="s">
        <v>672</v>
      </c>
      <c r="BJ365" s="45" t="s">
        <v>662</v>
      </c>
      <c r="BK365" s="42"/>
    </row>
    <row r="366" spans="1:63" x14ac:dyDescent="0.25">
      <c r="A366" s="45" t="s">
        <v>663</v>
      </c>
      <c r="C366">
        <f>SUM('Planilha Base'!D2)+2</f>
        <v>2</v>
      </c>
      <c r="D366">
        <f>SUM('Planilha Base'!H4)+4</f>
        <v>4</v>
      </c>
      <c r="K366" t="s">
        <v>672</v>
      </c>
      <c r="BJ366" s="45" t="s">
        <v>663</v>
      </c>
      <c r="BK366" s="42"/>
    </row>
    <row r="367" spans="1:63" x14ac:dyDescent="0.25">
      <c r="A367" s="45" t="s">
        <v>664</v>
      </c>
      <c r="C367">
        <f>SUM('Planilha Base'!D2)+1</f>
        <v>1</v>
      </c>
      <c r="D367">
        <f>SUM('Planilha Base'!H4)+6</f>
        <v>6</v>
      </c>
      <c r="K367" t="s">
        <v>672</v>
      </c>
      <c r="BJ367" s="45" t="s">
        <v>664</v>
      </c>
      <c r="BK367" s="42"/>
    </row>
    <row r="368" spans="1:63" ht="14.25" customHeight="1" x14ac:dyDescent="0.25">
      <c r="A368" s="45" t="s">
        <v>665</v>
      </c>
      <c r="C368">
        <f>SUM('Planilha Base'!D2)</f>
        <v>0</v>
      </c>
      <c r="D368">
        <f>SUM('Planilha Base'!H4)+6</f>
        <v>6</v>
      </c>
      <c r="E368" t="s">
        <v>668</v>
      </c>
      <c r="F368" t="s">
        <v>669</v>
      </c>
      <c r="K368" t="s">
        <v>672</v>
      </c>
      <c r="BJ368" s="45" t="s">
        <v>665</v>
      </c>
      <c r="BK368" s="42"/>
    </row>
    <row r="369" spans="1:63" ht="14.25" customHeight="1" x14ac:dyDescent="0.25">
      <c r="A369" s="45" t="s">
        <v>666</v>
      </c>
      <c r="C369">
        <f>SUM('Planilha Base'!D2)-4</f>
        <v>-4</v>
      </c>
      <c r="D369">
        <f>SUM('Planilha Base'!H4)+12</f>
        <v>12</v>
      </c>
      <c r="E369" t="s">
        <v>670</v>
      </c>
      <c r="F369" t="s">
        <v>669</v>
      </c>
      <c r="K369" t="s">
        <v>672</v>
      </c>
      <c r="BJ369" s="45" t="s">
        <v>666</v>
      </c>
      <c r="BK369" s="42"/>
    </row>
    <row r="370" spans="1:63" ht="16.5" customHeight="1" x14ac:dyDescent="0.25">
      <c r="A370" s="45" t="s">
        <v>667</v>
      </c>
      <c r="C370">
        <f>SUM('Planilha Base'!D2)-6</f>
        <v>-6</v>
      </c>
      <c r="D370">
        <f>SUM('Planilha Base'!H4)+9</f>
        <v>9</v>
      </c>
      <c r="E370" t="s">
        <v>671</v>
      </c>
      <c r="F370" t="s">
        <v>669</v>
      </c>
      <c r="K370" t="s">
        <v>672</v>
      </c>
      <c r="BJ370" s="45" t="s">
        <v>667</v>
      </c>
      <c r="BK370" s="42"/>
    </row>
    <row r="371" spans="1:63" x14ac:dyDescent="0.25">
      <c r="A371" s="45" t="s">
        <v>688</v>
      </c>
      <c r="C371">
        <f>SUM('Planilha Base'!D2)</f>
        <v>0</v>
      </c>
      <c r="D371">
        <f>SUM('Planilha Base'!H4)+3</f>
        <v>3</v>
      </c>
      <c r="H371" t="s">
        <v>14</v>
      </c>
      <c r="K371" t="s">
        <v>689</v>
      </c>
      <c r="BJ371" s="45" t="s">
        <v>688</v>
      </c>
      <c r="BK371" s="42"/>
    </row>
    <row r="372" spans="1:63" x14ac:dyDescent="0.25">
      <c r="A372" s="45" t="s">
        <v>657</v>
      </c>
      <c r="C372">
        <f>1+SUM('Planilha Base'!D2)</f>
        <v>1</v>
      </c>
      <c r="D372">
        <f>SUM('Planilha Base'!H4)</f>
        <v>0</v>
      </c>
      <c r="H372">
        <f>SUM('Planilha Base'!H3)</f>
        <v>0</v>
      </c>
      <c r="K372" t="s">
        <v>690</v>
      </c>
      <c r="BJ372" s="45" t="s">
        <v>657</v>
      </c>
      <c r="BK372" s="42"/>
    </row>
    <row r="373" spans="1:63" ht="14.25" customHeight="1" x14ac:dyDescent="0.25">
      <c r="A373" s="45" t="s">
        <v>658</v>
      </c>
      <c r="C373">
        <f>2+SUM('Planilha Base'!D2)</f>
        <v>2</v>
      </c>
      <c r="D373">
        <f>SUM('Planilha Base'!H4)+1</f>
        <v>1</v>
      </c>
      <c r="H373">
        <f>SUM('Planilha Base'!H3)</f>
        <v>0</v>
      </c>
      <c r="K373" t="s">
        <v>691</v>
      </c>
      <c r="BJ373" s="45" t="s">
        <v>658</v>
      </c>
      <c r="BK373" s="42"/>
    </row>
    <row r="374" spans="1:63" x14ac:dyDescent="0.25">
      <c r="A374" s="44" t="s">
        <v>476</v>
      </c>
      <c r="B374" s="4" t="s">
        <v>211</v>
      </c>
      <c r="C374" s="4">
        <f>SUM('Planilha Base'!D2)+1</f>
        <v>1</v>
      </c>
      <c r="D374" s="4">
        <f>-1+SUM('Planilha Base'!B2,'Planilha Base'!J4)</f>
        <v>-1</v>
      </c>
      <c r="H374" s="4">
        <f>-1+SUM('Planilha Base'!H3)</f>
        <v>-1</v>
      </c>
      <c r="I374" s="9"/>
      <c r="J374" s="9"/>
      <c r="K374" s="4" t="s">
        <v>463</v>
      </c>
      <c r="BJ374" s="44" t="s">
        <v>476</v>
      </c>
      <c r="BK374" s="42"/>
    </row>
    <row r="375" spans="1:63" x14ac:dyDescent="0.25">
      <c r="A375" s="45" t="s">
        <v>655</v>
      </c>
      <c r="C375">
        <f>SUM('Planilha Base'!D2)+2</f>
        <v>2</v>
      </c>
      <c r="D375">
        <f>1+SUM('Planilha Base'!H4,'Planilha Base'!B2)</f>
        <v>1</v>
      </c>
      <c r="H375">
        <f>0+SUM('Planilha Base'!H3)</f>
        <v>0</v>
      </c>
      <c r="BJ375" s="45" t="s">
        <v>655</v>
      </c>
      <c r="BK375" s="42"/>
    </row>
    <row r="376" spans="1:63" ht="12.75" customHeight="1" x14ac:dyDescent="0.25">
      <c r="A376" s="45" t="s">
        <v>656</v>
      </c>
      <c r="C376">
        <f>1+SUM('Planilha Base'!D2)</f>
        <v>1</v>
      </c>
      <c r="D376">
        <f>-1+SUM('Planilha Base'!B2,'Planilha Base'!J4)</f>
        <v>-1</v>
      </c>
      <c r="H376">
        <f>-1+SUM('Planilha Base'!H3)</f>
        <v>-1</v>
      </c>
      <c r="BJ376" s="45" t="s">
        <v>656</v>
      </c>
      <c r="BK376" s="42"/>
    </row>
    <row r="378" spans="1:63" ht="15.75" customHeight="1" x14ac:dyDescent="0.25">
      <c r="A378" s="45" t="s">
        <v>629</v>
      </c>
      <c r="B378" t="s">
        <v>784</v>
      </c>
      <c r="C378">
        <f>1+SUM('Planilha Base'!D2)</f>
        <v>1</v>
      </c>
      <c r="D378">
        <f>1+SUM('Planilha Base'!B2,'Planilha Base'!D4)</f>
        <v>1</v>
      </c>
      <c r="H378">
        <f>-1+SUM('Planilha Base'!H3)</f>
        <v>-1</v>
      </c>
      <c r="BJ378" s="45" t="s">
        <v>629</v>
      </c>
      <c r="BK378" s="42"/>
    </row>
    <row r="379" spans="1:63" x14ac:dyDescent="0.25">
      <c r="A379" s="45" t="s">
        <v>630</v>
      </c>
      <c r="B379" t="s">
        <v>784</v>
      </c>
      <c r="C379">
        <f>-1+SUM('Planilha Base'!D2)</f>
        <v>-1</v>
      </c>
      <c r="D379">
        <f>1+SUM('Planilha Base'!B2,'Planilha Base'!D4)</f>
        <v>1</v>
      </c>
      <c r="H379">
        <f>1+SUM('Planilha Base'!H3)</f>
        <v>1</v>
      </c>
      <c r="BJ379" s="45" t="s">
        <v>630</v>
      </c>
      <c r="BK379" s="42"/>
    </row>
    <row r="380" spans="1:63" ht="14.25" customHeight="1" x14ac:dyDescent="0.25">
      <c r="A380" s="45" t="s">
        <v>631</v>
      </c>
      <c r="B380" t="s">
        <v>784</v>
      </c>
      <c r="C380">
        <f>-1+SUM('Planilha Base'!D2)</f>
        <v>-1</v>
      </c>
      <c r="D380">
        <f>2+SUM('Planilha Base'!B2,'Planilha Base'!D4)</f>
        <v>2</v>
      </c>
      <c r="H380">
        <f>SUM('Planilha Base'!H3)</f>
        <v>0</v>
      </c>
      <c r="BJ380" s="45" t="s">
        <v>631</v>
      </c>
      <c r="BK380" s="42"/>
    </row>
    <row r="381" spans="1:63" x14ac:dyDescent="0.25">
      <c r="BJ381" s="45"/>
      <c r="BK381" s="42"/>
    </row>
    <row r="382" spans="1:63" ht="13.5" customHeight="1" x14ac:dyDescent="0.25">
      <c r="R382" s="57"/>
      <c r="BJ382" s="45"/>
      <c r="BK382" s="42"/>
    </row>
    <row r="383" spans="1:63" ht="15.75" customHeight="1" x14ac:dyDescent="0.25">
      <c r="A383" s="43" t="s">
        <v>556</v>
      </c>
      <c r="C383" s="35" t="s">
        <v>10</v>
      </c>
      <c r="D383" s="35" t="s">
        <v>649</v>
      </c>
      <c r="E383" s="35" t="s">
        <v>552</v>
      </c>
      <c r="F383" s="35" t="s">
        <v>553</v>
      </c>
      <c r="G383" s="35" t="s">
        <v>554</v>
      </c>
      <c r="H383" s="13" t="s">
        <v>12</v>
      </c>
      <c r="I383" s="35" t="s">
        <v>36</v>
      </c>
      <c r="J383" s="35" t="s">
        <v>212</v>
      </c>
      <c r="BJ383" s="45"/>
      <c r="BK383" s="42"/>
    </row>
    <row r="384" spans="1:63" x14ac:dyDescent="0.25">
      <c r="A384" s="42"/>
      <c r="C384" s="35"/>
      <c r="D384" s="35"/>
      <c r="E384" s="35"/>
      <c r="F384" s="35"/>
      <c r="G384" s="35"/>
      <c r="H384" s="13"/>
      <c r="I384" s="35"/>
      <c r="J384" s="35"/>
      <c r="BJ384" s="45"/>
      <c r="BK384" s="42"/>
    </row>
    <row r="385" spans="1:63" x14ac:dyDescent="0.25">
      <c r="A385" s="44" t="s">
        <v>213</v>
      </c>
      <c r="B385" s="4" t="s">
        <v>17</v>
      </c>
      <c r="C385" s="4">
        <f>2+SUM('Planilha Base'!D2)</f>
        <v>2</v>
      </c>
      <c r="D385" s="4">
        <f>SUM('Planilha Base'!B2,'Planilha Base'!B3)-1</f>
        <v>-1</v>
      </c>
      <c r="H385" s="5">
        <f>0+SUM('Planilha Base'!H3)</f>
        <v>0</v>
      </c>
      <c r="I385" s="5"/>
      <c r="J385" s="5"/>
      <c r="K385" s="4" t="s">
        <v>214</v>
      </c>
      <c r="BJ385" s="45"/>
      <c r="BK385" s="42"/>
    </row>
    <row r="386" spans="1:63" x14ac:dyDescent="0.25">
      <c r="A386" s="44" t="s">
        <v>215</v>
      </c>
      <c r="B386" s="4" t="s">
        <v>5</v>
      </c>
      <c r="C386" s="4">
        <f>0+SUM('Planilha Base'!D2)</f>
        <v>0</v>
      </c>
      <c r="D386" s="4">
        <f>SUM('Planilha Base'!B2,'Planilha Base'!B3)+1</f>
        <v>1</v>
      </c>
      <c r="H386" s="4">
        <f>0+SUM('Planilha Base'!H3)</f>
        <v>0</v>
      </c>
      <c r="I386" s="5"/>
      <c r="J386" s="5"/>
      <c r="K386" s="8" t="s">
        <v>214</v>
      </c>
      <c r="BJ386" s="45"/>
      <c r="BK386" s="42"/>
    </row>
    <row r="387" spans="1:63" x14ac:dyDescent="0.25">
      <c r="A387" s="44" t="s">
        <v>216</v>
      </c>
      <c r="B387" s="4" t="s">
        <v>5</v>
      </c>
      <c r="C387" s="4">
        <f>-1+SUM('Planilha Base'!D2)</f>
        <v>-1</v>
      </c>
      <c r="D387" s="5">
        <f>3+SUM('Planilha Base'!B2,'Planilha Base'!B3)</f>
        <v>3</v>
      </c>
      <c r="H387" s="4">
        <f>-1+SUM('Planilha Base'!H3)</f>
        <v>-1</v>
      </c>
      <c r="I387" s="5"/>
      <c r="J387" s="5"/>
      <c r="K387" s="8" t="s">
        <v>214</v>
      </c>
      <c r="BJ387" s="45"/>
      <c r="BK387" s="42"/>
    </row>
    <row r="388" spans="1:63" x14ac:dyDescent="0.25">
      <c r="A388" s="44" t="s">
        <v>217</v>
      </c>
      <c r="B388" s="4" t="s">
        <v>6</v>
      </c>
      <c r="C388" s="4">
        <f>1+SUM('Planilha Base'!D2)</f>
        <v>1</v>
      </c>
      <c r="D388" s="4">
        <f>0+SUM('Planilha Base'!B2,'Planilha Base'!D3)</f>
        <v>0</v>
      </c>
      <c r="H388" s="5">
        <f>0+SUM('Planilha Base'!H3)</f>
        <v>0</v>
      </c>
      <c r="I388" s="5"/>
      <c r="J388" s="5"/>
      <c r="K388" s="8" t="s">
        <v>214</v>
      </c>
      <c r="BJ388" s="45"/>
      <c r="BK388" s="42"/>
    </row>
    <row r="389" spans="1:63" x14ac:dyDescent="0.25">
      <c r="A389" s="44" t="s">
        <v>218</v>
      </c>
      <c r="B389" s="4" t="s">
        <v>6</v>
      </c>
      <c r="C389" s="4">
        <f>0+SUM('Planilha Base'!D2)</f>
        <v>0</v>
      </c>
      <c r="D389" s="5">
        <f>2+SUM('Planilha Base'!B2,'Planilha Base'!D3)</f>
        <v>2</v>
      </c>
      <c r="H389" s="4">
        <f>-1+SUM('Planilha Base'!H3)</f>
        <v>-1</v>
      </c>
      <c r="I389" s="5"/>
      <c r="J389" s="5"/>
      <c r="K389" s="8" t="s">
        <v>214</v>
      </c>
      <c r="BJ389" s="45"/>
      <c r="BK389" s="42"/>
    </row>
    <row r="390" spans="1:63" ht="13.5" customHeight="1" x14ac:dyDescent="0.25">
      <c r="A390" s="44" t="s">
        <v>219</v>
      </c>
      <c r="B390" s="4" t="s">
        <v>6</v>
      </c>
      <c r="C390" s="4">
        <f>-2+SUM('Planilha Base'!D2)</f>
        <v>-2</v>
      </c>
      <c r="D390" s="5">
        <f>4+SUM('Planilha Base'!B2,'Planilha Base'!D3)</f>
        <v>4</v>
      </c>
      <c r="H390" s="4">
        <f>-1+SUM('Planilha Base'!H3)</f>
        <v>-1</v>
      </c>
      <c r="I390" s="5"/>
      <c r="J390" s="5"/>
      <c r="K390" s="8" t="s">
        <v>214</v>
      </c>
      <c r="BJ390" s="45"/>
      <c r="BK390" s="42"/>
    </row>
    <row r="391" spans="1:63" x14ac:dyDescent="0.25">
      <c r="A391" s="44" t="s">
        <v>13</v>
      </c>
      <c r="B391" s="4" t="s">
        <v>13</v>
      </c>
      <c r="C391" s="4">
        <f>0+SUM('Planilha Base'!D2)</f>
        <v>0</v>
      </c>
      <c r="D391" s="4">
        <f>0+SUM('Planilha Base'!B2,'Planilha Base'!J3)</f>
        <v>0</v>
      </c>
      <c r="H391" s="4" t="s">
        <v>15</v>
      </c>
      <c r="I391" s="5"/>
      <c r="J391" s="5"/>
      <c r="K391" s="4" t="s">
        <v>220</v>
      </c>
      <c r="BJ391" s="45"/>
      <c r="BK391" s="42"/>
    </row>
    <row r="392" spans="1:63" x14ac:dyDescent="0.25">
      <c r="A392" s="44" t="s">
        <v>7</v>
      </c>
      <c r="B392" s="4" t="s">
        <v>7</v>
      </c>
      <c r="C392" s="4">
        <f>4+SUM('Planilha Base'!D2)</f>
        <v>4</v>
      </c>
      <c r="D392" s="4" t="s">
        <v>14</v>
      </c>
      <c r="H392" s="4" t="s">
        <v>14</v>
      </c>
      <c r="I392" s="5"/>
      <c r="J392" s="5"/>
      <c r="K392" s="4" t="s">
        <v>221</v>
      </c>
      <c r="BJ392" s="45"/>
      <c r="BK392" s="42"/>
    </row>
    <row r="393" spans="1:63" ht="12.75" customHeight="1" x14ac:dyDescent="0.25">
      <c r="A393" s="44" t="s">
        <v>222</v>
      </c>
      <c r="B393" s="4" t="s">
        <v>8</v>
      </c>
      <c r="C393" s="4">
        <f>3+SUM('Planilha Base'!D2)</f>
        <v>3</v>
      </c>
      <c r="D393" s="4" t="s">
        <v>14</v>
      </c>
      <c r="H393" s="5">
        <f>3+SUM('Planilha Base'!H3)</f>
        <v>3</v>
      </c>
      <c r="I393" s="5"/>
      <c r="J393" s="5"/>
      <c r="K393" s="8" t="s">
        <v>214</v>
      </c>
      <c r="BJ393" s="45"/>
      <c r="BK393" s="42"/>
    </row>
    <row r="394" spans="1:63" x14ac:dyDescent="0.25">
      <c r="BJ394" s="45"/>
      <c r="BK394" s="42"/>
    </row>
    <row r="395" spans="1:63" x14ac:dyDescent="0.25">
      <c r="BJ395" s="45"/>
      <c r="BK395" s="42"/>
    </row>
    <row r="396" spans="1:63" ht="12.75" customHeight="1" x14ac:dyDescent="0.25">
      <c r="A396" s="46" t="s">
        <v>555</v>
      </c>
      <c r="C396" s="35" t="s">
        <v>10</v>
      </c>
      <c r="D396" s="35" t="s">
        <v>649</v>
      </c>
      <c r="E396" s="35" t="s">
        <v>552</v>
      </c>
      <c r="F396" s="35" t="s">
        <v>553</v>
      </c>
      <c r="G396" s="35" t="s">
        <v>554</v>
      </c>
      <c r="H396" s="13" t="s">
        <v>12</v>
      </c>
      <c r="I396" s="35" t="s">
        <v>36</v>
      </c>
      <c r="J396" s="35" t="s">
        <v>212</v>
      </c>
      <c r="BJ396" s="45"/>
      <c r="BK396" s="42"/>
    </row>
    <row r="397" spans="1:63" x14ac:dyDescent="0.25">
      <c r="A397" s="42"/>
      <c r="BJ397" s="45"/>
      <c r="BK397" s="42"/>
    </row>
    <row r="398" spans="1:63" x14ac:dyDescent="0.25">
      <c r="A398" s="45" t="s">
        <v>469</v>
      </c>
      <c r="B398" s="4"/>
      <c r="C398" s="4">
        <f>1+SUM('Planilha Base'!D2)</f>
        <v>1</v>
      </c>
      <c r="D398" s="4">
        <f>1+SUM('Planilha Base'!H4,'Planilha Base'!B2)</f>
        <v>1</v>
      </c>
      <c r="H398" s="4">
        <f>0+SUM('Planilha Base'!H3)</f>
        <v>0</v>
      </c>
      <c r="I398" s="9"/>
      <c r="J398" s="9"/>
      <c r="K398" s="11"/>
      <c r="BJ398" s="45" t="s">
        <v>469</v>
      </c>
      <c r="BK398" s="42"/>
    </row>
    <row r="399" spans="1:63" x14ac:dyDescent="0.25">
      <c r="A399" s="44" t="s">
        <v>450</v>
      </c>
      <c r="B399" s="4"/>
      <c r="C399" s="11">
        <f>0+SUM('Planilha Base'!D2)</f>
        <v>0</v>
      </c>
      <c r="D399" s="11">
        <f>2+SUM('Planilha Base'!H4,'Planilha Base'!B2)</f>
        <v>2</v>
      </c>
      <c r="H399" s="4">
        <f>1+SUM('Planilha Base'!H3)</f>
        <v>1</v>
      </c>
      <c r="I399" s="9"/>
      <c r="J399" s="9"/>
      <c r="K399" s="11"/>
      <c r="BJ399" s="44" t="s">
        <v>450</v>
      </c>
      <c r="BK399" s="42"/>
    </row>
    <row r="400" spans="1:63" x14ac:dyDescent="0.25">
      <c r="A400" s="45" t="s">
        <v>461</v>
      </c>
      <c r="B400" s="4"/>
      <c r="C400" s="4">
        <f>0+SUM('Planilha Base'!D2)</f>
        <v>0</v>
      </c>
      <c r="D400" s="4">
        <f>3+SUM('Planilha Base'!H4,'Planilha Base'!B2)</f>
        <v>3</v>
      </c>
      <c r="H400" s="4">
        <f>0+SUM('Planilha Base'!H3)</f>
        <v>0</v>
      </c>
      <c r="I400" s="9"/>
      <c r="J400" s="9"/>
      <c r="K400" s="11"/>
      <c r="BJ400" s="45" t="s">
        <v>461</v>
      </c>
      <c r="BK400" s="42"/>
    </row>
    <row r="401" spans="1:63" x14ac:dyDescent="0.25">
      <c r="A401" s="45" t="s">
        <v>470</v>
      </c>
      <c r="B401" s="4"/>
      <c r="C401" s="4">
        <f>2+SUM('Planilha Base'!D2)</f>
        <v>2</v>
      </c>
      <c r="D401" s="4">
        <f>1+SUM('Planilha Base'!H4,'Planilha Base'!B2)</f>
        <v>1</v>
      </c>
      <c r="H401" s="4">
        <f>0+SUM('Planilha Base'!H3)</f>
        <v>0</v>
      </c>
      <c r="I401" s="9"/>
      <c r="J401" s="9"/>
      <c r="K401" s="10" t="s">
        <v>659</v>
      </c>
      <c r="BJ401" s="45" t="s">
        <v>470</v>
      </c>
      <c r="BK401" s="42"/>
    </row>
    <row r="402" spans="1:63" ht="17.25" customHeight="1" x14ac:dyDescent="0.25">
      <c r="A402" s="44" t="s">
        <v>708</v>
      </c>
      <c r="B402" s="4"/>
      <c r="C402" s="4">
        <f>1+SUM('Planilha Base'!D2)</f>
        <v>1</v>
      </c>
      <c r="D402" s="4">
        <f>0+SUM('Planilha Base'!H4,'Planilha Base'!B2)</f>
        <v>0</v>
      </c>
      <c r="H402" s="4">
        <f>1+SUM('Planilha Base'!H3)</f>
        <v>1</v>
      </c>
      <c r="I402" s="9"/>
      <c r="J402" s="9"/>
      <c r="K402" s="10"/>
      <c r="BJ402" s="44" t="s">
        <v>708</v>
      </c>
    </row>
    <row r="403" spans="1:63" ht="26.25" x14ac:dyDescent="0.25">
      <c r="A403" s="45" t="s">
        <v>711</v>
      </c>
      <c r="B403" s="4"/>
      <c r="C403" s="4">
        <f>0+SUM('Planilha Base'!D2)</f>
        <v>0</v>
      </c>
      <c r="D403" s="4">
        <f>2+SUM('Planilha Base'!B3,'Planilha Base'!B2)</f>
        <v>2</v>
      </c>
      <c r="H403" s="4">
        <f>0+SUM('Planilha Base'!H3)</f>
        <v>0</v>
      </c>
      <c r="I403" s="9"/>
      <c r="J403" s="9"/>
      <c r="K403" s="53" t="s">
        <v>726</v>
      </c>
      <c r="BJ403" s="45" t="s">
        <v>711</v>
      </c>
    </row>
    <row r="404" spans="1:63" ht="21.75" customHeight="1" x14ac:dyDescent="0.25">
      <c r="A404" s="45" t="s">
        <v>712</v>
      </c>
      <c r="B404" s="10"/>
      <c r="C404" s="4">
        <f>1+SUM('Planilha Base'!D2)</f>
        <v>1</v>
      </c>
      <c r="D404" s="11">
        <f>1+SUM('Planilha Base'!H4,'Planilha Base'!B2)</f>
        <v>1</v>
      </c>
      <c r="H404" s="4">
        <f>-3+SUM('Planilha Base'!H3)</f>
        <v>-3</v>
      </c>
      <c r="I404" s="9"/>
      <c r="J404" s="9"/>
      <c r="K404" s="10"/>
      <c r="BJ404" s="45" t="s">
        <v>712</v>
      </c>
    </row>
    <row r="405" spans="1:63" ht="26.25" x14ac:dyDescent="0.25">
      <c r="A405" s="45" t="s">
        <v>451</v>
      </c>
      <c r="B405" s="4"/>
      <c r="C405" s="4">
        <f>-1+SUM('Planilha Base'!D2)</f>
        <v>-1</v>
      </c>
      <c r="D405" s="4">
        <f>2+SUM('Planilha Base'!H4,'Planilha Base'!B2)</f>
        <v>2</v>
      </c>
      <c r="E405" t="s">
        <v>738</v>
      </c>
      <c r="F405" t="s">
        <v>739</v>
      </c>
      <c r="H405" s="4" t="s">
        <v>14</v>
      </c>
      <c r="I405" s="9"/>
      <c r="J405" s="9"/>
      <c r="K405" s="54" t="s">
        <v>736</v>
      </c>
      <c r="BJ405" s="45" t="s">
        <v>451</v>
      </c>
    </row>
    <row r="406" spans="1:63" ht="18" customHeight="1" x14ac:dyDescent="0.25">
      <c r="A406" s="45" t="s">
        <v>452</v>
      </c>
      <c r="B406" s="4"/>
      <c r="C406" s="4">
        <f>0+SUM('Planilha Base'!D2)</f>
        <v>0</v>
      </c>
      <c r="D406" s="4">
        <f>2+SUM('Planilha Base'!H4,'Planilha Base'!B2)</f>
        <v>2</v>
      </c>
      <c r="H406" s="4">
        <f>-2+SUM('Planilha Base'!H3)</f>
        <v>-2</v>
      </c>
      <c r="I406" s="9"/>
      <c r="J406" s="9"/>
      <c r="K406" s="10" t="s">
        <v>727</v>
      </c>
      <c r="BJ406" s="45" t="s">
        <v>452</v>
      </c>
    </row>
    <row r="407" spans="1:63" ht="30" x14ac:dyDescent="0.25">
      <c r="A407" s="10" t="s">
        <v>723</v>
      </c>
      <c r="C407">
        <f>-1+SUM('Planilha Base'!D2)</f>
        <v>-1</v>
      </c>
      <c r="D407">
        <f>3+SUM('Planilha Base'!H4,'Planilha Base'!B2)</f>
        <v>3</v>
      </c>
      <c r="E407" t="s">
        <v>740</v>
      </c>
      <c r="F407" t="s">
        <v>739</v>
      </c>
      <c r="H407" t="s">
        <v>14</v>
      </c>
      <c r="K407" s="55" t="s">
        <v>737</v>
      </c>
      <c r="BJ407" s="10" t="s">
        <v>723</v>
      </c>
    </row>
    <row r="408" spans="1:63" x14ac:dyDescent="0.25">
      <c r="A408" s="45" t="s">
        <v>715</v>
      </c>
      <c r="B408" s="4"/>
      <c r="C408" s="4">
        <f>0+SUM('Planilha Base'!D2)</f>
        <v>0</v>
      </c>
      <c r="D408" s="11">
        <f>3+SUM('Planilha Base'!H4,'Planilha Base'!B2)</f>
        <v>3</v>
      </c>
      <c r="F408" t="s">
        <v>739</v>
      </c>
      <c r="H408" s="4">
        <f>0+SUM('Planilha Base'!H3)</f>
        <v>0</v>
      </c>
      <c r="I408" s="9"/>
      <c r="J408" s="9"/>
      <c r="K408" s="4" t="s">
        <v>730</v>
      </c>
      <c r="BJ408" s="45" t="s">
        <v>715</v>
      </c>
    </row>
    <row r="409" spans="1:63" ht="18.75" customHeight="1" x14ac:dyDescent="0.25">
      <c r="A409" s="45" t="s">
        <v>460</v>
      </c>
      <c r="B409" s="4"/>
      <c r="C409" s="4">
        <f>-1+SUM('Planilha Base'!D2)</f>
        <v>-1</v>
      </c>
      <c r="D409" s="4">
        <f>4+SUM('Planilha Base'!H4,'Planilha Base'!B2)</f>
        <v>4</v>
      </c>
      <c r="H409" s="4">
        <f>0+SUM('Planilha Base'!H3)</f>
        <v>0</v>
      </c>
      <c r="I409" s="9"/>
      <c r="J409" s="9"/>
      <c r="K409" s="11"/>
      <c r="BJ409" s="45" t="s">
        <v>460</v>
      </c>
    </row>
    <row r="410" spans="1:63" ht="26.25" x14ac:dyDescent="0.25">
      <c r="A410" s="45" t="s">
        <v>714</v>
      </c>
      <c r="B410" s="10"/>
      <c r="C410" s="4">
        <f>-3+SUM('Planilha Base'!D2)</f>
        <v>-3</v>
      </c>
      <c r="D410" s="11">
        <f>4+SUM('Planilha Base'!H4,'Planilha Base'!B2)</f>
        <v>4</v>
      </c>
      <c r="H410" s="4" t="s">
        <v>14</v>
      </c>
      <c r="I410" s="9"/>
      <c r="J410" s="9"/>
      <c r="K410" s="54" t="s">
        <v>728</v>
      </c>
      <c r="BJ410" s="45" t="s">
        <v>714</v>
      </c>
    </row>
    <row r="411" spans="1:63" x14ac:dyDescent="0.25">
      <c r="A411" s="45" t="s">
        <v>453</v>
      </c>
      <c r="B411" s="10"/>
      <c r="C411" s="11">
        <f>2+SUM('Planilha Base'!D2)</f>
        <v>2</v>
      </c>
      <c r="D411" s="11">
        <f>1+SUM('Planilha Base'!H4,'Planilha Base'!B2)</f>
        <v>1</v>
      </c>
      <c r="H411" s="4">
        <f>0+SUM('Planilha Base'!H3)</f>
        <v>0</v>
      </c>
      <c r="I411" s="9"/>
      <c r="J411" s="9"/>
      <c r="K411" s="4"/>
      <c r="BJ411" s="45" t="s">
        <v>453</v>
      </c>
    </row>
    <row r="412" spans="1:63" x14ac:dyDescent="0.25">
      <c r="A412" s="45" t="s">
        <v>710</v>
      </c>
      <c r="B412" s="4"/>
      <c r="C412" s="11">
        <f>0+SUM('Planilha Base'!D2)</f>
        <v>0</v>
      </c>
      <c r="D412" s="11">
        <f>4+SUM('Planilha Base'!H4,'Planilha Base'!B2)</f>
        <v>4</v>
      </c>
      <c r="H412" s="4">
        <f>0+SUM('Planilha Base'!H3)</f>
        <v>0</v>
      </c>
      <c r="I412" s="9"/>
      <c r="J412" s="9"/>
      <c r="K412" s="11"/>
      <c r="BJ412" s="45" t="s">
        <v>710</v>
      </c>
    </row>
    <row r="413" spans="1:63" x14ac:dyDescent="0.25">
      <c r="A413" s="44" t="s">
        <v>724</v>
      </c>
      <c r="C413">
        <f>2+SUM('Planilha Base'!D2)</f>
        <v>2</v>
      </c>
      <c r="D413">
        <f>2+SUM('Planilha Base'!H4,'Planilha Base'!B2)</f>
        <v>2</v>
      </c>
      <c r="H413">
        <f>0+SUM('Planilha Base'!H3)</f>
        <v>0</v>
      </c>
      <c r="BJ413" s="44" t="s">
        <v>724</v>
      </c>
    </row>
    <row r="414" spans="1:63" x14ac:dyDescent="0.25">
      <c r="A414" s="45" t="s">
        <v>472</v>
      </c>
      <c r="B414" s="10"/>
      <c r="C414" s="4">
        <f>0+SUM('Planilha Base'!D2)</f>
        <v>0</v>
      </c>
      <c r="D414" s="11">
        <f>3+SUM('Planilha Base'!H4,'Planilha Base'!B2)</f>
        <v>3</v>
      </c>
      <c r="H414" s="4">
        <f>0+SUM('Planilha Base'!H3)</f>
        <v>0</v>
      </c>
      <c r="I414" s="9"/>
      <c r="J414" s="9"/>
      <c r="K414" s="10"/>
      <c r="BJ414" s="45" t="s">
        <v>472</v>
      </c>
    </row>
    <row r="415" spans="1:63" x14ac:dyDescent="0.25">
      <c r="A415" s="45" t="s">
        <v>471</v>
      </c>
      <c r="B415" s="4"/>
      <c r="C415" s="4">
        <f>0+SUM('Planilha Base'!D2)</f>
        <v>0</v>
      </c>
      <c r="D415" s="4">
        <f>3+SUM('Planilha Base'!H4,'Planilha Base'!B2)</f>
        <v>3</v>
      </c>
      <c r="H415" s="4">
        <f>0+SUM('Planilha Base'!H3)</f>
        <v>0</v>
      </c>
      <c r="I415" s="9"/>
      <c r="J415" s="9"/>
      <c r="K415" s="11"/>
      <c r="BJ415" s="45" t="s">
        <v>471</v>
      </c>
    </row>
    <row r="416" spans="1:63" x14ac:dyDescent="0.25">
      <c r="A416" s="45" t="s">
        <v>459</v>
      </c>
      <c r="B416" s="4"/>
      <c r="C416" s="4">
        <f>1+SUM('Planilha Base'!D2)</f>
        <v>1</v>
      </c>
      <c r="D416" s="11">
        <f>3+SUM('Planilha Base'!H4,'Planilha Base'!B2)</f>
        <v>3</v>
      </c>
      <c r="H416" s="4">
        <f>0+SUM('Planilha Base'!H3)</f>
        <v>0</v>
      </c>
      <c r="I416" s="9"/>
      <c r="J416" s="9"/>
      <c r="K416" s="11"/>
      <c r="BJ416" s="45" t="s">
        <v>459</v>
      </c>
    </row>
    <row r="417" spans="1:62" x14ac:dyDescent="0.25">
      <c r="A417" s="45" t="s">
        <v>716</v>
      </c>
      <c r="B417" s="4"/>
      <c r="C417" s="4">
        <f>2+SUM('Planilha Base'!D2)</f>
        <v>2</v>
      </c>
      <c r="D417" s="11">
        <f>3+SUM('Planilha Base'!H4,'Planilha Base'!B2)</f>
        <v>3</v>
      </c>
      <c r="H417" s="4">
        <f>0+SUM('Planilha Base'!H3)</f>
        <v>0</v>
      </c>
      <c r="I417" s="9"/>
      <c r="J417" s="9"/>
      <c r="K417" s="10" t="s">
        <v>729</v>
      </c>
      <c r="BJ417" s="45" t="s">
        <v>716</v>
      </c>
    </row>
    <row r="418" spans="1:62" x14ac:dyDescent="0.25">
      <c r="A418" s="45" t="s">
        <v>473</v>
      </c>
      <c r="B418" s="4"/>
      <c r="C418" s="4">
        <f>2+SUM('Planilha Base'!D2)</f>
        <v>2</v>
      </c>
      <c r="D418" s="4">
        <f>2+SUM('Planilha Base'!H4,'Planilha Base'!B2)</f>
        <v>2</v>
      </c>
      <c r="H418" s="4">
        <f>0+SUM('Planilha Base'!H3)</f>
        <v>0</v>
      </c>
      <c r="I418" s="9"/>
      <c r="J418" s="9"/>
      <c r="K418" s="11"/>
      <c r="BJ418" s="45" t="s">
        <v>473</v>
      </c>
    </row>
    <row r="419" spans="1:62" ht="18" customHeight="1" x14ac:dyDescent="0.25">
      <c r="A419" s="45" t="s">
        <v>455</v>
      </c>
      <c r="B419" s="4"/>
      <c r="C419" s="4">
        <f>0+SUM('Planilha Base'!D2)</f>
        <v>0</v>
      </c>
      <c r="D419" s="4">
        <f>2+SUM('Planilha Base'!H4,'Planilha Base'!B2)</f>
        <v>2</v>
      </c>
      <c r="H419" s="4">
        <f>-1+SUM('Planilha Base'!H3)</f>
        <v>-1</v>
      </c>
      <c r="I419" s="9"/>
      <c r="J419" s="9"/>
      <c r="K419" s="11"/>
      <c r="BJ419" s="45" t="s">
        <v>455</v>
      </c>
    </row>
    <row r="420" spans="1:62" ht="39" x14ac:dyDescent="0.25">
      <c r="A420" s="45" t="s">
        <v>456</v>
      </c>
      <c r="B420" s="4"/>
      <c r="C420" s="4">
        <f>0+SUM('Planilha Base'!D2)</f>
        <v>0</v>
      </c>
      <c r="D420" s="4">
        <f>3+SUM('Planilha Base'!H4,'Planilha Base'!B2)</f>
        <v>3</v>
      </c>
      <c r="H420" s="4">
        <f>-2+SUM('Planilha Base'!H3)</f>
        <v>-2</v>
      </c>
      <c r="I420" s="9"/>
      <c r="J420" s="9"/>
      <c r="K420" s="53" t="s">
        <v>731</v>
      </c>
      <c r="BJ420" s="45" t="s">
        <v>456</v>
      </c>
    </row>
    <row r="421" spans="1:62" x14ac:dyDescent="0.25">
      <c r="A421" s="45" t="s">
        <v>454</v>
      </c>
      <c r="B421" s="4"/>
      <c r="C421" s="4">
        <f>0+SUM('Planilha Base'!D2)</f>
        <v>0</v>
      </c>
      <c r="D421" s="4">
        <f>3+SUM('Planilha Base'!H4,'Planilha Base'!B2)</f>
        <v>3</v>
      </c>
      <c r="H421" s="4">
        <f>1+SUM('Planilha Base'!H3)</f>
        <v>1</v>
      </c>
      <c r="I421" s="9"/>
      <c r="J421" s="9"/>
      <c r="K421" s="4"/>
      <c r="BJ421" s="45" t="s">
        <v>454</v>
      </c>
    </row>
    <row r="422" spans="1:62" ht="18" customHeight="1" x14ac:dyDescent="0.25">
      <c r="A422" s="45" t="s">
        <v>721</v>
      </c>
      <c r="B422" s="4"/>
      <c r="C422" s="4">
        <f>1+SUM('Planilha Base'!D2)</f>
        <v>1</v>
      </c>
      <c r="D422" s="4">
        <f>2+SUM('Planilha Base'!H4,'Planilha Base'!B2)</f>
        <v>2</v>
      </c>
      <c r="H422" s="4">
        <f>0+SUM('Planilha Base'!H3)</f>
        <v>0</v>
      </c>
      <c r="I422" s="9"/>
      <c r="J422" s="9"/>
      <c r="K422" s="10"/>
      <c r="BJ422" s="45" t="s">
        <v>721</v>
      </c>
    </row>
    <row r="423" spans="1:62" ht="39" x14ac:dyDescent="0.25">
      <c r="A423" s="44" t="s">
        <v>457</v>
      </c>
      <c r="B423" s="4"/>
      <c r="C423" s="11">
        <f>0+SUM('Planilha Base'!D2)</f>
        <v>0</v>
      </c>
      <c r="D423" s="4">
        <f>4+SUM('Planilha Base'!H4,'Planilha Base'!B2)</f>
        <v>4</v>
      </c>
      <c r="H423" s="4">
        <f>0+SUM('Planilha Base'!H3)</f>
        <v>0</v>
      </c>
      <c r="I423" s="9"/>
      <c r="J423" s="9"/>
      <c r="K423" s="53" t="s">
        <v>731</v>
      </c>
      <c r="BJ423" s="44" t="s">
        <v>457</v>
      </c>
    </row>
    <row r="424" spans="1:62" x14ac:dyDescent="0.25">
      <c r="A424" s="45" t="s">
        <v>474</v>
      </c>
      <c r="B424" s="10"/>
      <c r="C424" s="4">
        <f>2+SUM('Planilha Base'!D2)</f>
        <v>2</v>
      </c>
      <c r="D424" s="11">
        <f>2+SUM('Planilha Base'!H4,'Planilha Base'!B2)</f>
        <v>2</v>
      </c>
      <c r="H424" s="4">
        <f>0+SUM('Planilha Base'!H3)</f>
        <v>0</v>
      </c>
      <c r="I424" s="9"/>
      <c r="J424" s="9"/>
      <c r="K424" s="10"/>
      <c r="BJ424" s="45" t="s">
        <v>474</v>
      </c>
    </row>
    <row r="425" spans="1:62" x14ac:dyDescent="0.25">
      <c r="A425" s="44" t="s">
        <v>464</v>
      </c>
      <c r="B425" s="4"/>
      <c r="C425" s="4">
        <f>1+SUM('Planilha Base'!D2)</f>
        <v>1</v>
      </c>
      <c r="D425" s="4">
        <f>2+SUM('Planilha Base'!H4,'Planilha Base'!B2)</f>
        <v>2</v>
      </c>
      <c r="H425" s="4">
        <f>1+SUM('Planilha Base'!H3)</f>
        <v>1</v>
      </c>
      <c r="I425" s="9"/>
      <c r="J425" s="9"/>
      <c r="K425" s="10"/>
      <c r="BJ425" s="44" t="s">
        <v>464</v>
      </c>
    </row>
    <row r="426" spans="1:62" x14ac:dyDescent="0.25">
      <c r="A426" s="45" t="s">
        <v>458</v>
      </c>
      <c r="B426" s="4"/>
      <c r="C426" s="4">
        <f>1+SUM('Planilha Base'!D2)</f>
        <v>1</v>
      </c>
      <c r="D426" s="4">
        <f>2+SUM('Planilha Base'!H4,'Planilha Base'!B2)</f>
        <v>2</v>
      </c>
      <c r="H426" s="4">
        <f>0+SUM('Planilha Base'!H3)</f>
        <v>0</v>
      </c>
      <c r="I426" s="9"/>
      <c r="J426" s="9"/>
      <c r="K426" s="11"/>
      <c r="BJ426" s="45" t="s">
        <v>458</v>
      </c>
    </row>
    <row r="427" spans="1:62" x14ac:dyDescent="0.25">
      <c r="A427" s="44" t="s">
        <v>465</v>
      </c>
      <c r="B427" s="4"/>
      <c r="C427" s="11">
        <f>-2+SUM('Planilha Base'!D2)</f>
        <v>-2</v>
      </c>
      <c r="D427" s="4">
        <f>3+SUM('Planilha Base'!H4,'Planilha Base'!B2)</f>
        <v>3</v>
      </c>
      <c r="F427" t="s">
        <v>741</v>
      </c>
      <c r="H427" s="4">
        <f>0+SUM('Planilha Base'!H3)</f>
        <v>0</v>
      </c>
      <c r="I427" s="9"/>
      <c r="J427" s="9"/>
      <c r="K427" s="10" t="s">
        <v>732</v>
      </c>
      <c r="BJ427" s="44" t="s">
        <v>465</v>
      </c>
    </row>
    <row r="428" spans="1:62" x14ac:dyDescent="0.25">
      <c r="A428" s="45" t="s">
        <v>713</v>
      </c>
      <c r="B428" s="10"/>
      <c r="C428" s="4">
        <f>0+SUM('Planilha Base'!D2)</f>
        <v>0</v>
      </c>
      <c r="D428" s="11">
        <f>2+SUM('Planilha Base'!H4,'Planilha Base'!B2)</f>
        <v>2</v>
      </c>
      <c r="H428" s="4">
        <f>0+SUM('Planilha Base'!H3)</f>
        <v>0</v>
      </c>
      <c r="I428" s="9"/>
      <c r="J428" s="9"/>
      <c r="K428" s="10"/>
      <c r="BJ428" s="45" t="s">
        <v>713</v>
      </c>
    </row>
    <row r="429" spans="1:62" x14ac:dyDescent="0.25">
      <c r="A429" s="45" t="s">
        <v>717</v>
      </c>
      <c r="B429" s="10"/>
      <c r="C429" s="4">
        <f>2+SUM('Planilha Base'!D2)</f>
        <v>2</v>
      </c>
      <c r="D429" s="11">
        <f>1+SUM('Planilha Base'!H4,'Planilha Base'!B2)</f>
        <v>1</v>
      </c>
      <c r="H429" s="4">
        <f>1+SUM('Planilha Base'!H3)</f>
        <v>1</v>
      </c>
      <c r="I429" s="9"/>
      <c r="J429" s="9"/>
      <c r="K429" s="10"/>
      <c r="BJ429" s="45" t="s">
        <v>717</v>
      </c>
    </row>
    <row r="430" spans="1:62" x14ac:dyDescent="0.25">
      <c r="A430" s="45" t="s">
        <v>466</v>
      </c>
      <c r="B430" s="10"/>
      <c r="C430" s="4">
        <f>1+SUM('Planilha Base'!D2)</f>
        <v>1</v>
      </c>
      <c r="D430" s="11">
        <f>3+SUM('Planilha Base'!H4,'Planilha Base'!B2)</f>
        <v>3</v>
      </c>
      <c r="H430" s="11">
        <f>0+SUM('Planilha Base'!H3)</f>
        <v>0</v>
      </c>
      <c r="I430" s="9"/>
      <c r="J430" s="9"/>
      <c r="K430" s="10" t="s">
        <v>733</v>
      </c>
      <c r="BJ430" s="45" t="s">
        <v>466</v>
      </c>
    </row>
    <row r="431" spans="1:62" x14ac:dyDescent="0.25">
      <c r="A431" s="45" t="s">
        <v>718</v>
      </c>
      <c r="B431" s="4"/>
      <c r="C431" s="11">
        <f>1+SUM('Planilha Base'!D2)</f>
        <v>1</v>
      </c>
      <c r="D431" s="11">
        <f>1+SUM('Planilha Base'!H4,'Planilha Base'!B2)</f>
        <v>1</v>
      </c>
      <c r="H431" s="11">
        <f>1+SUM('Planilha Base'!H3)</f>
        <v>1</v>
      </c>
      <c r="I431" s="9"/>
      <c r="J431" s="9"/>
      <c r="K431" s="4"/>
      <c r="BJ431" s="45" t="s">
        <v>718</v>
      </c>
    </row>
    <row r="432" spans="1:62" x14ac:dyDescent="0.25">
      <c r="A432" s="45" t="s">
        <v>475</v>
      </c>
      <c r="B432" s="10"/>
      <c r="C432" s="4">
        <f>1+SUM('Planilha Base'!D2)</f>
        <v>1</v>
      </c>
      <c r="D432" s="11">
        <f>0+SUM('Planilha Base'!H4,'Planilha Base'!B2)</f>
        <v>0</v>
      </c>
      <c r="H432" s="4">
        <f>0+SUM('Planilha Base'!H3)</f>
        <v>0</v>
      </c>
      <c r="I432" s="9"/>
      <c r="J432" s="9"/>
      <c r="K432" s="10" t="s">
        <v>734</v>
      </c>
      <c r="BJ432" s="45" t="s">
        <v>475</v>
      </c>
    </row>
    <row r="433" spans="1:62" x14ac:dyDescent="0.25">
      <c r="A433" s="45" t="s">
        <v>720</v>
      </c>
      <c r="B433" s="4"/>
      <c r="C433" s="4">
        <f>1+SUM('Planilha Base'!D2)</f>
        <v>1</v>
      </c>
      <c r="D433" s="4">
        <f>2+SUM('Planilha Base'!H4,'Planilha Base'!B2)</f>
        <v>2</v>
      </c>
      <c r="H433" s="4">
        <f>1+SUM('Planilha Base'!H3)</f>
        <v>1</v>
      </c>
      <c r="I433" s="9"/>
      <c r="J433" s="9"/>
      <c r="K433" s="10"/>
      <c r="BJ433" s="45" t="s">
        <v>720</v>
      </c>
    </row>
    <row r="434" spans="1:62" x14ac:dyDescent="0.25">
      <c r="A434" s="45" t="s">
        <v>719</v>
      </c>
      <c r="B434" s="4"/>
      <c r="C434" s="4">
        <f>0+SUM('Planilha Base'!D2)</f>
        <v>0</v>
      </c>
      <c r="D434" s="4">
        <f>1+SUM('Planilha Base'!H4,'Planilha Base'!B2)</f>
        <v>1</v>
      </c>
      <c r="H434" s="4">
        <f>2+SUM('Planilha Base'!H3)</f>
        <v>2</v>
      </c>
      <c r="I434" s="9"/>
      <c r="J434" s="9"/>
      <c r="K434" s="11"/>
      <c r="BJ434" s="45" t="s">
        <v>719</v>
      </c>
    </row>
    <row r="435" spans="1:62" x14ac:dyDescent="0.25">
      <c r="A435" s="45" t="s">
        <v>462</v>
      </c>
      <c r="B435" s="10"/>
      <c r="C435" s="11">
        <f>1+SUM('Planilha Base'!D2)</f>
        <v>1</v>
      </c>
      <c r="D435" s="11">
        <f>3+SUM('Planilha Base'!H4,'Planilha Base'!B2)</f>
        <v>3</v>
      </c>
      <c r="H435" s="11">
        <f>0+SUM('Planilha Base'!H3)</f>
        <v>0</v>
      </c>
      <c r="I435" s="9"/>
      <c r="J435" s="9"/>
      <c r="K435" s="10"/>
      <c r="BJ435" s="45" t="s">
        <v>462</v>
      </c>
    </row>
    <row r="436" spans="1:62" x14ac:dyDescent="0.25">
      <c r="A436" s="45" t="s">
        <v>722</v>
      </c>
      <c r="B436" s="4"/>
      <c r="C436" s="4">
        <f>0+SUM('Planilha Base'!D2)</f>
        <v>0</v>
      </c>
      <c r="D436" s="4">
        <f>1+SUM('Planilha Base'!H4,'Planilha Base'!B2)</f>
        <v>1</v>
      </c>
      <c r="H436" s="4">
        <f>0+SUM('Planilha Base'!H3)</f>
        <v>0</v>
      </c>
      <c r="I436" s="9"/>
      <c r="J436" s="9"/>
      <c r="K436" s="10"/>
      <c r="BJ436" s="45" t="s">
        <v>722</v>
      </c>
    </row>
    <row r="437" spans="1:62" x14ac:dyDescent="0.25">
      <c r="A437" s="45" t="s">
        <v>709</v>
      </c>
      <c r="B437" s="4"/>
      <c r="C437" s="4">
        <f>0+SUM('Planilha Base'!D2)</f>
        <v>0</v>
      </c>
      <c r="D437" s="4">
        <f>1+SUM('Planilha Base'!B3,'Planilha Base'!B2)</f>
        <v>1</v>
      </c>
      <c r="H437" s="4">
        <f>0+SUM('Planilha Base'!H3)</f>
        <v>0</v>
      </c>
      <c r="I437" s="9"/>
      <c r="J437" s="9"/>
      <c r="K437" s="11" t="s">
        <v>725</v>
      </c>
      <c r="BJ437" s="45" t="s">
        <v>709</v>
      </c>
    </row>
    <row r="438" spans="1:62" x14ac:dyDescent="0.25">
      <c r="A438" s="45" t="s">
        <v>468</v>
      </c>
      <c r="B438" s="4"/>
      <c r="C438" s="4">
        <f>0+SUM('Planilha Base'!D2)</f>
        <v>0</v>
      </c>
      <c r="D438" s="4">
        <f>1+SUM('Planilha Base'!H4,'Planilha Base'!B2)</f>
        <v>1</v>
      </c>
      <c r="H438" s="4">
        <f>0+SUM('Planilha Base'!H3)</f>
        <v>0</v>
      </c>
      <c r="I438" s="9"/>
      <c r="J438" s="9"/>
      <c r="K438" s="11" t="s">
        <v>735</v>
      </c>
      <c r="BJ438" s="45" t="s">
        <v>468</v>
      </c>
    </row>
    <row r="439" spans="1:62" x14ac:dyDescent="0.25">
      <c r="A439" s="45" t="s">
        <v>467</v>
      </c>
      <c r="B439" s="4"/>
      <c r="C439" s="4">
        <f>1+SUM('Planilha Base'!D2)</f>
        <v>1</v>
      </c>
      <c r="D439" s="11">
        <f>2+SUM('Planilha Base'!H4,'Planilha Base'!B2)</f>
        <v>2</v>
      </c>
      <c r="H439" s="4">
        <f>0+SUM('Planilha Base'!H3)</f>
        <v>0</v>
      </c>
      <c r="I439" s="9"/>
      <c r="J439" s="9"/>
      <c r="K439" s="11"/>
      <c r="BJ439" s="45" t="s">
        <v>467</v>
      </c>
    </row>
  </sheetData>
  <sortState xmlns:xlrd2="http://schemas.microsoft.com/office/spreadsheetml/2017/richdata2" ref="BJ321:BK343">
    <sortCondition ref="BJ321"/>
  </sortState>
  <dataValidations count="11">
    <dataValidation type="list" allowBlank="1" showErrorMessage="1" sqref="H373 H385:H393 H349 H302:H308 H297:H299 H254 H5:H73 H76:H92 H141:H153 H132:H138 H95:H123 H126:H129 H265:H267 H283:H285 H259:H261 H203:H209 H221 H212:H219 H228:H235 H237:H249 H256:H257 H269:H279" xr:uid="{00000000-0002-0000-0200-000000000000}">
      <formula1>"-7,-6,-5,-4,-3,-2,-1,0,1,2,3,4,5,6,7,Especial,Nenhum,Um,Dois,Três"</formula1>
    </dataValidation>
    <dataValidation type="list" allowBlank="1" showErrorMessage="1" sqref="I385:J393 I349 I302:J308 I297:J299 I203:J208 I254:J254 I5:J73 I2:J2 I76:J92 I141:J153 I132:J138 I95:J123 I126:J129 I265:J267 I283:J285 I259:J261 I221:J221 I212:J219 I228:J235 I237:J249 I256:J257 I269:J279" xr:uid="{00000000-0002-0000-0200-000001000000}">
      <formula1>"1,2,3"</formula1>
    </dataValidation>
    <dataValidation type="list" allowBlank="1" showErrorMessage="1" sqref="D373 D349 D298:D299 D304:D308 C216 D205:D208 D221 D214:D215 D234:D235 D285 D249 D117:D123 E101 D76:D92 D102:D115 D141:D153 D126:D129 D132:D138 D95:D100 D287 D259:D262 D275:D279 D265:D267 D272 D217 D219 D232 D243:D247 D256:D257" xr:uid="{00000000-0002-0000-0200-000002000000}">
      <formula1>"-7,-6,-5,-4,-3,-2,-1,0,1,2,3,4,5,6,7,Especial,Nenhum"</formula1>
    </dataValidation>
    <dataValidation type="list" allowBlank="1" showErrorMessage="1" sqref="C373 C349 C298:C299 C304:C308 C272 C221 C214:C215 C205:C208 C234:C235 C249 C117:C123 C76:C92 C95:C115 C141:C153 C126:C129 C132:C138 C287 C265:C267 C285 C275:C279 C259:C262 C217 C219 C232 C243:C247 C255:C257" xr:uid="{00000000-0002-0000-0200-000003000000}">
      <formula1>"-7,-6,-5,-4,-3,-2,-1,0,1,2,3,4,5,6,7,Especial"</formula1>
    </dataValidation>
    <dataValidation allowBlank="1" showInputMessage="1" sqref="A371:A372 C385:D393 BJ371:BJ372 C297:D297 C302:D303 BJ130:BJ131 BJ124:BJ125 BJ139:BJ140 BJ93:BJ94 BJ172:BJ183 BJ164:BJ165 C164:D165 C172:D183 BJ289 K226 K236 K211 C211:D213 C248:D248 A130:A131 C130:D131 K130:K131 K124:K125 C225 C124:D125 A124:A125 C226:D226 C139:D140 A139:A140 K139:K140 A226 C5:D73 A551:A1048576 C228:D231 A1:A2 C233:D233 K1:K2 BJ1:BJ2 C273:D274 C551:D1048576 C1:D2 H551:H1048576 A236 K93:K94 A93:A94 C93:D94 C116:G116 A172:A183 A211 K172 K174:K183 A164:A165 K164:K165 BJ226 BJ236 BJ211 C254:D254 K289 C203:D204 A289 C289:D289 D255 C269:D271 C283:D284 C218:D218 C236:D242" xr:uid="{00000000-0002-0000-0200-000004000000}"/>
    <dataValidation type="list" allowBlank="1" showInputMessage="1" sqref="B385:B393 B302:B303 B297 B203:B204 B212:B213 B248 B2 B5:B73 B269:B271 B254 B283:B284 B237:B242 B218 B228:B231 B233 B273:B274" xr:uid="{00000000-0002-0000-0200-000005000000}">
      <formula1>#REF!</formula1>
    </dataValidation>
    <dataValidation type="list" allowBlank="1" sqref="B371:B372 B289 B226 B236 B211 B130:B131 B124:B125 B139:B140 B551:B1048576 B1 B164:B165 B93:B94 B172:B183" xr:uid="{00000000-0002-0000-0200-000006000000}">
      <formula1>"Soco,Chute,Apresamento,Bloqueio,Esportes,Foco,Cibernetico,Elemental,HibridoAnimal"</formula1>
    </dataValidation>
    <dataValidation type="list" allowBlank="1" showErrorMessage="1" sqref="B304 B298:B299 B214 B221 B141:B153 B76:B92 B265:B267 B279 B272 B217 B219 B232 B246:B247" xr:uid="{00000000-0002-0000-0200-000007000000}">
      <formula1>"Soco,Chute,Apresamento,Bloqueio,Esportes,Foco"</formula1>
    </dataValidation>
    <dataValidation type="list" allowBlank="1" showErrorMessage="1" sqref="B305:B308 B249 B205:B208 B215:B216 B234:B235 B275:B278 B132:B138 B95:B123 B126:B129 B285 B256:B257 B259:B261 B243:B245" xr:uid="{00000000-0002-0000-0200-000008000000}">
      <formula1>"Soco,Chute,Apresamento,Bloqueio,Esportes,Foco,Cibernetico,Elemental,HibridoAnimal"</formula1>
    </dataValidation>
    <dataValidation type="list" allowBlank="1" sqref="H289 H226 H236 H211 H130:H131 H124:H125 H139:H140 H164:H165 E551:E1048576 H1:H2 H93:H94 H172:H183" xr:uid="{00000000-0002-0000-0200-000009000000}">
      <formula1>"-7,-6,-5,-4,-3,-2,-1,0,1,2,3,4,5,6,7,Especial,Nenhum,Um,Dois,Três"</formula1>
    </dataValidation>
    <dataValidation type="list" allowBlank="1" showInputMessage="1" showErrorMessage="1" sqref="AH11" xr:uid="{00000000-0002-0000-0200-00000A000000}">
      <formula1>Manobras</formula1>
    </dataValidation>
  </dataValidation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225"/>
  <sheetViews>
    <sheetView showGridLines="0" tabSelected="1" showRuler="0" view="pageLayout" topLeftCell="A101" zoomScaleNormal="100" workbookViewId="0">
      <selection activeCell="A113" sqref="A113:I142"/>
    </sheetView>
  </sheetViews>
  <sheetFormatPr defaultRowHeight="15" x14ac:dyDescent="0.25"/>
  <cols>
    <col min="6" max="6" width="9.28515625" bestFit="1" customWidth="1"/>
  </cols>
  <sheetData>
    <row r="2" spans="1:9" ht="16.5" x14ac:dyDescent="0.35">
      <c r="A2" s="91" t="s">
        <v>213</v>
      </c>
      <c r="B2" s="93"/>
      <c r="C2" s="92"/>
      <c r="D2" s="91" t="s">
        <v>215</v>
      </c>
      <c r="E2" s="93"/>
      <c r="F2" s="92"/>
      <c r="G2" s="91" t="s">
        <v>216</v>
      </c>
      <c r="H2" s="93"/>
      <c r="I2" s="92"/>
    </row>
    <row r="3" spans="1:9" ht="16.5" x14ac:dyDescent="0.35">
      <c r="A3" s="63" t="s">
        <v>10</v>
      </c>
      <c r="B3" s="91">
        <f ca="1">OFFSET(Manobras!C383,'Planilha Base'!A7,0)</f>
        <v>2</v>
      </c>
      <c r="C3" s="92"/>
      <c r="D3" s="63" t="s">
        <v>10</v>
      </c>
      <c r="E3" s="91">
        <f ca="1">OFFSET(Manobras!C383,'Planilha Base'!A8,0)</f>
        <v>0</v>
      </c>
      <c r="F3" s="92"/>
      <c r="G3" s="63" t="s">
        <v>10</v>
      </c>
      <c r="H3" s="91">
        <f ca="1">OFFSET(Manobras!C383,'Planilha Base'!A9,0)</f>
        <v>-1</v>
      </c>
      <c r="I3" s="92"/>
    </row>
    <row r="4" spans="1:9" ht="16.5" x14ac:dyDescent="0.35">
      <c r="A4" s="127" t="s">
        <v>855</v>
      </c>
      <c r="B4" s="128"/>
      <c r="C4" s="74"/>
      <c r="D4" s="127" t="s">
        <v>855</v>
      </c>
      <c r="E4" s="128"/>
      <c r="F4" s="74"/>
      <c r="G4" s="127" t="s">
        <v>855</v>
      </c>
      <c r="H4" s="128"/>
      <c r="I4" s="74"/>
    </row>
    <row r="5" spans="1:9" ht="16.5" x14ac:dyDescent="0.35">
      <c r="A5" s="91">
        <f ca="1">OFFSET(Manobras!D383,'Planilha Base'!A7,0)</f>
        <v>-1</v>
      </c>
      <c r="B5" s="93"/>
      <c r="C5" s="92"/>
      <c r="D5" s="91">
        <f ca="1">OFFSET(Manobras!D383,'Planilha Base'!A8,0)</f>
        <v>1</v>
      </c>
      <c r="E5" s="93"/>
      <c r="F5" s="92"/>
      <c r="G5" s="91">
        <f ca="1">OFFSET(Manobras!D383,'Planilha Base'!A9,0)</f>
        <v>3</v>
      </c>
      <c r="H5" s="93"/>
      <c r="I5" s="92"/>
    </row>
    <row r="6" spans="1:9" ht="16.5" x14ac:dyDescent="0.35">
      <c r="A6" s="65" t="s">
        <v>12</v>
      </c>
      <c r="B6" s="91">
        <f ca="1">OFFSET(Manobras!H383,'Planilha Base'!A7,0)</f>
        <v>0</v>
      </c>
      <c r="C6" s="92"/>
      <c r="D6" s="65" t="s">
        <v>12</v>
      </c>
      <c r="E6" s="91">
        <f ca="1">OFFSET(Manobras!H383,'Planilha Base'!A8,0)</f>
        <v>0</v>
      </c>
      <c r="F6" s="92"/>
      <c r="G6" s="65" t="s">
        <v>12</v>
      </c>
      <c r="H6" s="91">
        <f ca="1">OFFSET(Manobras!H383,'Planilha Base'!A9,0)</f>
        <v>-1</v>
      </c>
      <c r="I6" s="92"/>
    </row>
    <row r="7" spans="1:9" ht="16.5" x14ac:dyDescent="0.25">
      <c r="A7" s="106" t="s">
        <v>851</v>
      </c>
      <c r="B7" s="66" t="s">
        <v>36</v>
      </c>
      <c r="C7" s="66"/>
      <c r="D7" s="106" t="s">
        <v>851</v>
      </c>
      <c r="E7" s="66" t="s">
        <v>36</v>
      </c>
      <c r="F7" s="66"/>
      <c r="G7" s="106" t="s">
        <v>851</v>
      </c>
      <c r="H7" s="66" t="s">
        <v>36</v>
      </c>
      <c r="I7" s="66"/>
    </row>
    <row r="8" spans="1:9" ht="16.5" x14ac:dyDescent="0.25">
      <c r="A8" s="107"/>
      <c r="B8" s="66" t="s">
        <v>212</v>
      </c>
      <c r="C8" s="66"/>
      <c r="D8" s="107"/>
      <c r="E8" s="66" t="s">
        <v>212</v>
      </c>
      <c r="F8" s="66"/>
      <c r="G8" s="107"/>
      <c r="H8" s="66" t="s">
        <v>212</v>
      </c>
      <c r="I8" s="66"/>
    </row>
    <row r="9" spans="1:9" x14ac:dyDescent="0.25">
      <c r="A9" s="94"/>
      <c r="B9" s="95"/>
      <c r="C9" s="96"/>
      <c r="D9" s="94"/>
      <c r="E9" s="95"/>
      <c r="F9" s="96"/>
      <c r="G9" s="94"/>
      <c r="H9" s="95"/>
      <c r="I9" s="96"/>
    </row>
    <row r="10" spans="1:9" x14ac:dyDescent="0.25">
      <c r="A10" s="97"/>
      <c r="B10" s="98"/>
      <c r="C10" s="99"/>
      <c r="D10" s="97"/>
      <c r="E10" s="98"/>
      <c r="F10" s="99"/>
      <c r="G10" s="97"/>
      <c r="H10" s="98"/>
      <c r="I10" s="99"/>
    </row>
    <row r="11" spans="1:9" x14ac:dyDescent="0.25">
      <c r="A11" s="97"/>
      <c r="B11" s="98"/>
      <c r="C11" s="99"/>
      <c r="D11" s="97"/>
      <c r="E11" s="98"/>
      <c r="F11" s="99"/>
      <c r="G11" s="97"/>
      <c r="H11" s="98"/>
      <c r="I11" s="99"/>
    </row>
    <row r="12" spans="1:9" x14ac:dyDescent="0.25">
      <c r="A12" s="97"/>
      <c r="B12" s="98"/>
      <c r="C12" s="99"/>
      <c r="D12" s="97"/>
      <c r="E12" s="98"/>
      <c r="F12" s="99"/>
      <c r="G12" s="97"/>
      <c r="H12" s="98"/>
      <c r="I12" s="99"/>
    </row>
    <row r="13" spans="1:9" x14ac:dyDescent="0.25">
      <c r="A13" s="97"/>
      <c r="B13" s="98"/>
      <c r="C13" s="99"/>
      <c r="D13" s="97"/>
      <c r="E13" s="98"/>
      <c r="F13" s="99"/>
      <c r="G13" s="97"/>
      <c r="H13" s="98"/>
      <c r="I13" s="99"/>
    </row>
    <row r="14" spans="1:9" x14ac:dyDescent="0.25">
      <c r="A14" s="97"/>
      <c r="B14" s="98"/>
      <c r="C14" s="99"/>
      <c r="D14" s="97"/>
      <c r="E14" s="98"/>
      <c r="F14" s="99"/>
      <c r="G14" s="97"/>
      <c r="H14" s="98"/>
      <c r="I14" s="99"/>
    </row>
    <row r="15" spans="1:9" x14ac:dyDescent="0.25">
      <c r="A15" s="97"/>
      <c r="B15" s="98"/>
      <c r="C15" s="99"/>
      <c r="D15" s="97"/>
      <c r="E15" s="98"/>
      <c r="F15" s="99"/>
      <c r="G15" s="97"/>
      <c r="H15" s="98"/>
      <c r="I15" s="99"/>
    </row>
    <row r="16" spans="1:9" x14ac:dyDescent="0.25">
      <c r="A16" s="100"/>
      <c r="B16" s="101"/>
      <c r="C16" s="102"/>
      <c r="D16" s="100"/>
      <c r="E16" s="101"/>
      <c r="F16" s="102"/>
      <c r="G16" s="100"/>
      <c r="H16" s="101"/>
      <c r="I16" s="102"/>
    </row>
    <row r="17" spans="1:9" ht="16.5" x14ac:dyDescent="0.35">
      <c r="A17" s="91" t="s">
        <v>217</v>
      </c>
      <c r="B17" s="93"/>
      <c r="C17" s="92"/>
      <c r="D17" s="91" t="s">
        <v>218</v>
      </c>
      <c r="E17" s="93"/>
      <c r="F17" s="92"/>
      <c r="G17" s="91" t="s">
        <v>219</v>
      </c>
      <c r="H17" s="93"/>
      <c r="I17" s="92"/>
    </row>
    <row r="18" spans="1:9" ht="16.5" x14ac:dyDescent="0.35">
      <c r="A18" s="63" t="s">
        <v>10</v>
      </c>
      <c r="B18" s="91">
        <f ca="1">OFFSET(Manobras!C383,'Planilha Base'!A10,0)</f>
        <v>1</v>
      </c>
      <c r="C18" s="92"/>
      <c r="D18" s="63" t="s">
        <v>10</v>
      </c>
      <c r="E18" s="91">
        <f ca="1">OFFSET(Manobras!C383,'Planilha Base'!A11,0)</f>
        <v>0</v>
      </c>
      <c r="F18" s="92"/>
      <c r="G18" s="63" t="s">
        <v>10</v>
      </c>
      <c r="H18" s="91">
        <f ca="1">OFFSET(Manobras!C383,'Planilha Base'!A12,0)</f>
        <v>-2</v>
      </c>
      <c r="I18" s="92"/>
    </row>
    <row r="19" spans="1:9" ht="16.5" x14ac:dyDescent="0.35">
      <c r="A19" s="127" t="s">
        <v>855</v>
      </c>
      <c r="B19" s="129"/>
      <c r="C19" s="130"/>
      <c r="D19" s="127" t="s">
        <v>855</v>
      </c>
      <c r="E19" s="129"/>
      <c r="F19" s="130"/>
      <c r="G19" s="127" t="s">
        <v>855</v>
      </c>
      <c r="H19" s="129"/>
      <c r="I19" s="130"/>
    </row>
    <row r="20" spans="1:9" ht="16.5" x14ac:dyDescent="0.35">
      <c r="A20" s="91">
        <f ca="1">OFFSET(Manobras!D383,'Planilha Base'!A10,0)</f>
        <v>0</v>
      </c>
      <c r="B20" s="93"/>
      <c r="C20" s="92"/>
      <c r="D20" s="91">
        <f ca="1">OFFSET(Manobras!D383,'Planilha Base'!A11,0)</f>
        <v>2</v>
      </c>
      <c r="E20" s="93"/>
      <c r="F20" s="92"/>
      <c r="G20" s="91">
        <f ca="1">OFFSET(Manobras!D383,'Planilha Base'!A12,0)</f>
        <v>4</v>
      </c>
      <c r="H20" s="93"/>
      <c r="I20" s="92"/>
    </row>
    <row r="21" spans="1:9" ht="16.5" x14ac:dyDescent="0.35">
      <c r="A21" s="65" t="s">
        <v>12</v>
      </c>
      <c r="B21" s="91">
        <f ca="1">OFFSET(Manobras!H383,'Planilha Base'!A10,0)</f>
        <v>0</v>
      </c>
      <c r="C21" s="92"/>
      <c r="D21" s="65" t="s">
        <v>12</v>
      </c>
      <c r="E21" s="91">
        <f ca="1">OFFSET(Manobras!H383,'Planilha Base'!A11,0)</f>
        <v>-1</v>
      </c>
      <c r="F21" s="92"/>
      <c r="G21" s="65" t="s">
        <v>12</v>
      </c>
      <c r="H21" s="91">
        <f ca="1">OFFSET(Manobras!H383,'Planilha Base'!A12,0)</f>
        <v>-1</v>
      </c>
      <c r="I21" s="92"/>
    </row>
    <row r="22" spans="1:9" ht="16.5" x14ac:dyDescent="0.25">
      <c r="A22" s="106" t="s">
        <v>851</v>
      </c>
      <c r="B22" s="66" t="s">
        <v>36</v>
      </c>
      <c r="C22" s="66"/>
      <c r="D22" s="106" t="s">
        <v>851</v>
      </c>
      <c r="E22" s="66" t="s">
        <v>36</v>
      </c>
      <c r="F22" s="66"/>
      <c r="G22" s="106" t="s">
        <v>851</v>
      </c>
      <c r="H22" s="66" t="s">
        <v>36</v>
      </c>
      <c r="I22" s="66"/>
    </row>
    <row r="23" spans="1:9" ht="16.5" x14ac:dyDescent="0.25">
      <c r="A23" s="131"/>
      <c r="B23" s="66" t="s">
        <v>212</v>
      </c>
      <c r="C23" s="66"/>
      <c r="D23" s="131"/>
      <c r="E23" s="66" t="s">
        <v>212</v>
      </c>
      <c r="F23" s="66"/>
      <c r="G23" s="131"/>
      <c r="H23" s="66" t="s">
        <v>212</v>
      </c>
      <c r="I23" s="66"/>
    </row>
    <row r="24" spans="1:9" x14ac:dyDescent="0.25">
      <c r="A24" s="94"/>
      <c r="B24" s="95"/>
      <c r="C24" s="96"/>
      <c r="D24" s="94"/>
      <c r="E24" s="95"/>
      <c r="F24" s="96"/>
      <c r="G24" s="94"/>
      <c r="H24" s="95"/>
      <c r="I24" s="96"/>
    </row>
    <row r="25" spans="1:9" x14ac:dyDescent="0.25">
      <c r="A25" s="97"/>
      <c r="B25" s="98"/>
      <c r="C25" s="99"/>
      <c r="D25" s="97"/>
      <c r="E25" s="98"/>
      <c r="F25" s="99"/>
      <c r="G25" s="97"/>
      <c r="H25" s="98"/>
      <c r="I25" s="99"/>
    </row>
    <row r="26" spans="1:9" x14ac:dyDescent="0.25">
      <c r="A26" s="97"/>
      <c r="B26" s="98"/>
      <c r="C26" s="99"/>
      <c r="D26" s="97"/>
      <c r="E26" s="98"/>
      <c r="F26" s="99"/>
      <c r="G26" s="97"/>
      <c r="H26" s="98"/>
      <c r="I26" s="99"/>
    </row>
    <row r="27" spans="1:9" x14ac:dyDescent="0.25">
      <c r="A27" s="97"/>
      <c r="B27" s="98"/>
      <c r="C27" s="99"/>
      <c r="D27" s="97"/>
      <c r="E27" s="98"/>
      <c r="F27" s="99"/>
      <c r="G27" s="97"/>
      <c r="H27" s="98"/>
      <c r="I27" s="99"/>
    </row>
    <row r="28" spans="1:9" x14ac:dyDescent="0.25">
      <c r="A28" s="97"/>
      <c r="B28" s="98"/>
      <c r="C28" s="99"/>
      <c r="D28" s="97"/>
      <c r="E28" s="98"/>
      <c r="F28" s="99"/>
      <c r="G28" s="97"/>
      <c r="H28" s="98"/>
      <c r="I28" s="99"/>
    </row>
    <row r="29" spans="1:9" x14ac:dyDescent="0.25">
      <c r="A29" s="97"/>
      <c r="B29" s="98"/>
      <c r="C29" s="99"/>
      <c r="D29" s="97"/>
      <c r="E29" s="98"/>
      <c r="F29" s="99"/>
      <c r="G29" s="97"/>
      <c r="H29" s="98"/>
      <c r="I29" s="99"/>
    </row>
    <row r="30" spans="1:9" x14ac:dyDescent="0.25">
      <c r="A30" s="97"/>
      <c r="B30" s="98"/>
      <c r="C30" s="99"/>
      <c r="D30" s="97"/>
      <c r="E30" s="98"/>
      <c r="F30" s="99"/>
      <c r="G30" s="97"/>
      <c r="H30" s="98"/>
      <c r="I30" s="99"/>
    </row>
    <row r="31" spans="1:9" x14ac:dyDescent="0.25">
      <c r="A31" s="103"/>
      <c r="B31" s="104"/>
      <c r="C31" s="105"/>
      <c r="D31" s="103"/>
      <c r="E31" s="104"/>
      <c r="F31" s="105"/>
      <c r="G31" s="103"/>
      <c r="H31" s="104"/>
      <c r="I31" s="105"/>
    </row>
    <row r="32" spans="1:9" ht="16.5" x14ac:dyDescent="0.35">
      <c r="A32" s="91" t="s">
        <v>13</v>
      </c>
      <c r="B32" s="93"/>
      <c r="C32" s="92"/>
      <c r="D32" s="91" t="s">
        <v>7</v>
      </c>
      <c r="E32" s="93"/>
      <c r="F32" s="92"/>
      <c r="G32" s="91" t="s">
        <v>222</v>
      </c>
      <c r="H32" s="93"/>
      <c r="I32" s="92"/>
    </row>
    <row r="33" spans="1:9" ht="16.5" x14ac:dyDescent="0.35">
      <c r="A33" s="63" t="s">
        <v>10</v>
      </c>
      <c r="B33" s="91">
        <f ca="1">OFFSET(Manobras!C383,'Planilha Base'!A13,0)</f>
        <v>0</v>
      </c>
      <c r="C33" s="92"/>
      <c r="D33" s="63" t="s">
        <v>10</v>
      </c>
      <c r="E33" s="91">
        <f ca="1">OFFSET(Manobras!C383,'Planilha Base'!A14,0)</f>
        <v>4</v>
      </c>
      <c r="F33" s="92"/>
      <c r="G33" s="63" t="s">
        <v>10</v>
      </c>
      <c r="H33" s="91">
        <f ca="1">OFFSET(Manobras!C383,'Planilha Base'!A15,0)</f>
        <v>3</v>
      </c>
      <c r="I33" s="92"/>
    </row>
    <row r="34" spans="1:9" ht="16.5" x14ac:dyDescent="0.35">
      <c r="A34" s="127" t="s">
        <v>855</v>
      </c>
      <c r="B34" s="128"/>
      <c r="C34" s="74"/>
      <c r="D34" s="127" t="s">
        <v>643</v>
      </c>
      <c r="E34" s="128"/>
      <c r="F34" s="74"/>
      <c r="G34" s="127" t="s">
        <v>855</v>
      </c>
      <c r="H34" s="128"/>
      <c r="I34" s="74"/>
    </row>
    <row r="35" spans="1:9" ht="16.5" x14ac:dyDescent="0.35">
      <c r="A35" s="91">
        <f ca="1">OFFSET(Manobras!D383,'Planilha Base'!A13,0)</f>
        <v>0</v>
      </c>
      <c r="B35" s="93"/>
      <c r="C35" s="92"/>
      <c r="D35" s="91" t="str">
        <f ca="1">OFFSET(Manobras!D383,'Planilha Base'!A14,0)</f>
        <v>Nenhum</v>
      </c>
      <c r="E35" s="93"/>
      <c r="F35" s="92"/>
      <c r="G35" s="91" t="str">
        <f ca="1">OFFSET(Manobras!D383,'Planilha Base'!A15,0)</f>
        <v>Nenhum</v>
      </c>
      <c r="H35" s="93"/>
      <c r="I35" s="92"/>
    </row>
    <row r="36" spans="1:9" ht="16.5" x14ac:dyDescent="0.35">
      <c r="A36" s="65" t="s">
        <v>12</v>
      </c>
      <c r="B36" s="91" t="str">
        <f ca="1">OFFSET(Manobras!H383,'Planilha Base'!A13,0)</f>
        <v>Um</v>
      </c>
      <c r="C36" s="92"/>
      <c r="D36" s="65" t="s">
        <v>12</v>
      </c>
      <c r="E36" s="91" t="str">
        <f ca="1">OFFSET(Manobras!H383,'Planilha Base'!A14,0)</f>
        <v>Nenhum</v>
      </c>
      <c r="F36" s="92"/>
      <c r="G36" s="65" t="s">
        <v>12</v>
      </c>
      <c r="H36" s="91">
        <f ca="1">OFFSET(Manobras!H383,'Planilha Base'!A15,0)</f>
        <v>3</v>
      </c>
      <c r="I36" s="92"/>
    </row>
    <row r="37" spans="1:9" ht="16.5" x14ac:dyDescent="0.25">
      <c r="A37" s="106" t="s">
        <v>851</v>
      </c>
      <c r="B37" s="66" t="s">
        <v>36</v>
      </c>
      <c r="C37" s="66"/>
      <c r="D37" s="106" t="s">
        <v>851</v>
      </c>
      <c r="E37" s="66" t="s">
        <v>36</v>
      </c>
      <c r="F37" s="66"/>
      <c r="G37" s="106" t="s">
        <v>851</v>
      </c>
      <c r="H37" s="66" t="s">
        <v>36</v>
      </c>
      <c r="I37" s="66"/>
    </row>
    <row r="38" spans="1:9" ht="16.5" x14ac:dyDescent="0.25">
      <c r="A38" s="107"/>
      <c r="B38" s="66" t="s">
        <v>212</v>
      </c>
      <c r="C38" s="66"/>
      <c r="D38" s="107"/>
      <c r="E38" s="66" t="s">
        <v>212</v>
      </c>
      <c r="F38" s="66"/>
      <c r="G38" s="107"/>
      <c r="H38" s="66" t="s">
        <v>212</v>
      </c>
      <c r="I38" s="66"/>
    </row>
    <row r="39" spans="1:9" x14ac:dyDescent="0.25">
      <c r="A39" s="94"/>
      <c r="B39" s="95"/>
      <c r="C39" s="96"/>
      <c r="D39" s="94"/>
      <c r="E39" s="95"/>
      <c r="F39" s="96"/>
      <c r="G39" s="94"/>
      <c r="H39" s="95"/>
      <c r="I39" s="96"/>
    </row>
    <row r="40" spans="1:9" x14ac:dyDescent="0.25">
      <c r="A40" s="97"/>
      <c r="B40" s="98"/>
      <c r="C40" s="99"/>
      <c r="D40" s="97"/>
      <c r="E40" s="98"/>
      <c r="F40" s="99"/>
      <c r="G40" s="97"/>
      <c r="H40" s="98"/>
      <c r="I40" s="99"/>
    </row>
    <row r="41" spans="1:9" x14ac:dyDescent="0.25">
      <c r="A41" s="97"/>
      <c r="B41" s="98"/>
      <c r="C41" s="99"/>
      <c r="D41" s="97"/>
      <c r="E41" s="98"/>
      <c r="F41" s="99"/>
      <c r="G41" s="97"/>
      <c r="H41" s="98"/>
      <c r="I41" s="99"/>
    </row>
    <row r="42" spans="1:9" x14ac:dyDescent="0.25">
      <c r="A42" s="97"/>
      <c r="B42" s="98"/>
      <c r="C42" s="99"/>
      <c r="D42" s="97"/>
      <c r="E42" s="98"/>
      <c r="F42" s="99"/>
      <c r="G42" s="97"/>
      <c r="H42" s="98"/>
      <c r="I42" s="99"/>
    </row>
    <row r="43" spans="1:9" x14ac:dyDescent="0.25">
      <c r="A43" s="97"/>
      <c r="B43" s="98"/>
      <c r="C43" s="99"/>
      <c r="D43" s="97"/>
      <c r="E43" s="98"/>
      <c r="F43" s="99"/>
      <c r="G43" s="97"/>
      <c r="H43" s="98"/>
      <c r="I43" s="99"/>
    </row>
    <row r="44" spans="1:9" x14ac:dyDescent="0.25">
      <c r="A44" s="97"/>
      <c r="B44" s="98"/>
      <c r="C44" s="99"/>
      <c r="D44" s="97"/>
      <c r="E44" s="98"/>
      <c r="F44" s="99"/>
      <c r="G44" s="97"/>
      <c r="H44" s="98"/>
      <c r="I44" s="99"/>
    </row>
    <row r="45" spans="1:9" x14ac:dyDescent="0.25">
      <c r="A45" s="97"/>
      <c r="B45" s="98"/>
      <c r="C45" s="99"/>
      <c r="D45" s="97"/>
      <c r="E45" s="98"/>
      <c r="F45" s="99"/>
      <c r="G45" s="97"/>
      <c r="H45" s="98"/>
      <c r="I45" s="99"/>
    </row>
    <row r="46" spans="1:9" x14ac:dyDescent="0.25">
      <c r="A46" s="100"/>
      <c r="B46" s="101"/>
      <c r="C46" s="102"/>
      <c r="D46" s="100"/>
      <c r="E46" s="101"/>
      <c r="F46" s="102"/>
      <c r="G46" s="100"/>
      <c r="H46" s="101"/>
      <c r="I46" s="102"/>
    </row>
    <row r="49" spans="1:9" ht="16.5" x14ac:dyDescent="0.35">
      <c r="A49" s="91">
        <f ca="1">OFFSET(Manobras!BJ1,'Planilha Base'!A16,0)</f>
        <v>0</v>
      </c>
      <c r="B49" s="93"/>
      <c r="C49" s="92"/>
      <c r="D49" s="91">
        <f ca="1">OFFSET(Manobras!BJ1,'Planilha Base'!A17,0)</f>
        <v>0</v>
      </c>
      <c r="E49" s="93"/>
      <c r="F49" s="92"/>
      <c r="G49" s="91">
        <f ca="1">OFFSET(Manobras!BJ1,'Planilha Base'!A18,0)</f>
        <v>0</v>
      </c>
      <c r="H49" s="93"/>
      <c r="I49" s="92"/>
    </row>
    <row r="50" spans="1:9" ht="16.5" x14ac:dyDescent="0.35">
      <c r="A50" s="63" t="s">
        <v>10</v>
      </c>
      <c r="B50" s="91">
        <f ca="1">OFFSET(Manobras!C1,'Planilha Base'!A16,0)</f>
        <v>0</v>
      </c>
      <c r="C50" s="92"/>
      <c r="D50" s="63" t="s">
        <v>10</v>
      </c>
      <c r="E50" s="91">
        <f ca="1">OFFSET(Manobras!C1,'Planilha Base'!A17,0)</f>
        <v>0</v>
      </c>
      <c r="F50" s="92"/>
      <c r="G50" s="63" t="s">
        <v>10</v>
      </c>
      <c r="H50" s="91">
        <f ca="1">OFFSET(Manobras!C1,'Planilha Base'!A18,0)</f>
        <v>0</v>
      </c>
      <c r="I50" s="92"/>
    </row>
    <row r="51" spans="1:9" ht="16.5" x14ac:dyDescent="0.35">
      <c r="A51" s="64" t="s">
        <v>649</v>
      </c>
      <c r="B51" s="64" t="s">
        <v>552</v>
      </c>
      <c r="C51" s="64" t="s">
        <v>553</v>
      </c>
      <c r="D51" s="64" t="s">
        <v>649</v>
      </c>
      <c r="E51" s="64" t="s">
        <v>552</v>
      </c>
      <c r="F51" s="64" t="s">
        <v>553</v>
      </c>
      <c r="G51" s="64" t="s">
        <v>649</v>
      </c>
      <c r="H51" s="64" t="s">
        <v>552</v>
      </c>
      <c r="I51" s="64" t="s">
        <v>553</v>
      </c>
    </row>
    <row r="52" spans="1:9" ht="16.5" x14ac:dyDescent="0.35">
      <c r="A52" s="31">
        <f ca="1">OFFSET(Manobras!D1,'Planilha Base'!A16,0)</f>
        <v>0</v>
      </c>
      <c r="B52" s="31">
        <f ca="1">OFFSET(Manobras!E1,'Planilha Base'!A16,0)</f>
        <v>0</v>
      </c>
      <c r="C52" s="31">
        <f ca="1">OFFSET(Manobras!F1,'Planilha Base'!A16,0)</f>
        <v>0</v>
      </c>
      <c r="D52" s="31">
        <f ca="1">OFFSET(Manobras!D1,'Planilha Base'!A17,0)</f>
        <v>0</v>
      </c>
      <c r="E52" s="31">
        <f ca="1">OFFSET(Manobras!E1,'Planilha Base'!A17,0)</f>
        <v>0</v>
      </c>
      <c r="F52" s="31">
        <f ca="1">OFFSET(Manobras!F1,'Planilha Base'!A17,0)</f>
        <v>0</v>
      </c>
      <c r="G52" s="31">
        <f ca="1">OFFSET(Manobras!D1,'Planilha Base'!A18,0)</f>
        <v>0</v>
      </c>
      <c r="H52" s="31">
        <f ca="1">OFFSET(Manobras!E1,'Planilha Base'!A18,0)</f>
        <v>0</v>
      </c>
      <c r="I52" s="31">
        <f ca="1">OFFSET(Manobras!F1,'Planilha Base'!A18,0)</f>
        <v>0</v>
      </c>
    </row>
    <row r="53" spans="1:9" ht="16.5" x14ac:dyDescent="0.35">
      <c r="A53" s="65" t="s">
        <v>12</v>
      </c>
      <c r="B53" s="91">
        <f ca="1">OFFSET(Manobras!H1,'Planilha Base'!A16,0)</f>
        <v>0</v>
      </c>
      <c r="C53" s="92"/>
      <c r="D53" s="65" t="s">
        <v>12</v>
      </c>
      <c r="E53" s="91">
        <f ca="1">OFFSET(Manobras!H1,'Planilha Base'!A17,0)</f>
        <v>0</v>
      </c>
      <c r="F53" s="92"/>
      <c r="G53" s="65" t="s">
        <v>12</v>
      </c>
      <c r="H53" s="91">
        <f ca="1">OFFSET(Manobras!H1,'Planilha Base'!A18,0)</f>
        <v>0</v>
      </c>
      <c r="I53" s="92"/>
    </row>
    <row r="54" spans="1:9" ht="16.5" x14ac:dyDescent="0.25">
      <c r="A54" s="106" t="s">
        <v>851</v>
      </c>
      <c r="B54" s="66" t="s">
        <v>36</v>
      </c>
      <c r="C54" s="66">
        <f ca="1">OFFSET(Manobras!I1,'Planilha Base'!A16,0)</f>
        <v>0</v>
      </c>
      <c r="D54" s="106" t="s">
        <v>851</v>
      </c>
      <c r="E54" s="66" t="s">
        <v>36</v>
      </c>
      <c r="F54" s="66">
        <f ca="1">OFFSET(Manobras!I1,'Planilha Base'!A17,0)</f>
        <v>0</v>
      </c>
      <c r="G54" s="106" t="s">
        <v>851</v>
      </c>
      <c r="H54" s="66" t="s">
        <v>36</v>
      </c>
      <c r="I54" s="66">
        <f ca="1">OFFSET(Manobras!I1,'Planilha Base'!A18,0)</f>
        <v>0</v>
      </c>
    </row>
    <row r="55" spans="1:9" ht="16.5" x14ac:dyDescent="0.25">
      <c r="A55" s="107"/>
      <c r="B55" s="66" t="s">
        <v>212</v>
      </c>
      <c r="C55" s="66">
        <f ca="1">OFFSET(Manobras!J1,'Planilha Base'!A16,0)</f>
        <v>0</v>
      </c>
      <c r="D55" s="107"/>
      <c r="E55" s="66" t="s">
        <v>212</v>
      </c>
      <c r="F55" s="66">
        <f ca="1">OFFSET(Manobras!J1,'Planilha Base'!A17,0)</f>
        <v>0</v>
      </c>
      <c r="G55" s="107"/>
      <c r="H55" s="66" t="s">
        <v>212</v>
      </c>
      <c r="I55" s="66">
        <f ca="1">OFFSET(Manobras!J1,'Planilha Base'!A18,0)</f>
        <v>0</v>
      </c>
    </row>
    <row r="56" spans="1:9" x14ac:dyDescent="0.25">
      <c r="A56" s="94">
        <f ca="1">OFFSET(Manobras!K1,'Planilha Base'!A16,0)</f>
        <v>0</v>
      </c>
      <c r="B56" s="95"/>
      <c r="C56" s="96"/>
      <c r="D56" s="94">
        <f ca="1">OFFSET(Manobras!K1,'Planilha Base'!A17,0)</f>
        <v>0</v>
      </c>
      <c r="E56" s="95"/>
      <c r="F56" s="96"/>
      <c r="G56" s="94">
        <f ca="1">OFFSET(Manobras!K1,'Planilha Base'!A18,0)</f>
        <v>0</v>
      </c>
      <c r="H56" s="95"/>
      <c r="I56" s="96"/>
    </row>
    <row r="57" spans="1:9" x14ac:dyDescent="0.25">
      <c r="A57" s="97"/>
      <c r="B57" s="98"/>
      <c r="C57" s="99"/>
      <c r="D57" s="97"/>
      <c r="E57" s="98"/>
      <c r="F57" s="99"/>
      <c r="G57" s="97"/>
      <c r="H57" s="98"/>
      <c r="I57" s="99"/>
    </row>
    <row r="58" spans="1:9" x14ac:dyDescent="0.25">
      <c r="A58" s="97"/>
      <c r="B58" s="98"/>
      <c r="C58" s="99"/>
      <c r="D58" s="97"/>
      <c r="E58" s="98"/>
      <c r="F58" s="99"/>
      <c r="G58" s="97"/>
      <c r="H58" s="98"/>
      <c r="I58" s="99"/>
    </row>
    <row r="59" spans="1:9" x14ac:dyDescent="0.25">
      <c r="A59" s="97"/>
      <c r="B59" s="98"/>
      <c r="C59" s="99"/>
      <c r="D59" s="97"/>
      <c r="E59" s="98"/>
      <c r="F59" s="99"/>
      <c r="G59" s="97"/>
      <c r="H59" s="98"/>
      <c r="I59" s="99"/>
    </row>
    <row r="60" spans="1:9" x14ac:dyDescent="0.25">
      <c r="A60" s="97"/>
      <c r="B60" s="98"/>
      <c r="C60" s="99"/>
      <c r="D60" s="97"/>
      <c r="E60" s="98"/>
      <c r="F60" s="99"/>
      <c r="G60" s="97"/>
      <c r="H60" s="98"/>
      <c r="I60" s="99"/>
    </row>
    <row r="61" spans="1:9" x14ac:dyDescent="0.25">
      <c r="A61" s="97"/>
      <c r="B61" s="98"/>
      <c r="C61" s="99"/>
      <c r="D61" s="97"/>
      <c r="E61" s="98"/>
      <c r="F61" s="99"/>
      <c r="G61" s="97"/>
      <c r="H61" s="98"/>
      <c r="I61" s="99"/>
    </row>
    <row r="62" spans="1:9" x14ac:dyDescent="0.25">
      <c r="A62" s="97"/>
      <c r="B62" s="98"/>
      <c r="C62" s="99"/>
      <c r="D62" s="97"/>
      <c r="E62" s="98"/>
      <c r="F62" s="99"/>
      <c r="G62" s="97"/>
      <c r="H62" s="98"/>
      <c r="I62" s="99"/>
    </row>
    <row r="63" spans="1:9" x14ac:dyDescent="0.25">
      <c r="A63" s="100"/>
      <c r="B63" s="101"/>
      <c r="C63" s="102"/>
      <c r="D63" s="100"/>
      <c r="E63" s="101"/>
      <c r="F63" s="102"/>
      <c r="G63" s="100"/>
      <c r="H63" s="101"/>
      <c r="I63" s="102"/>
    </row>
    <row r="64" spans="1:9" ht="16.5" x14ac:dyDescent="0.35">
      <c r="A64" s="91">
        <f ca="1">OFFSET(Manobras!BJ1,'Planilha Base'!A19,0)</f>
        <v>0</v>
      </c>
      <c r="B64" s="93"/>
      <c r="C64" s="92"/>
      <c r="D64" s="91">
        <f ca="1">OFFSET(Manobras!BJ1,'Planilha Base'!A20,0)</f>
        <v>0</v>
      </c>
      <c r="E64" s="93"/>
      <c r="F64" s="92"/>
      <c r="G64" s="91">
        <f ca="1">OFFSET(Manobras!BJ1,'Planilha Base'!A21,0)</f>
        <v>0</v>
      </c>
      <c r="H64" s="93"/>
      <c r="I64" s="92"/>
    </row>
    <row r="65" spans="1:9" ht="16.5" x14ac:dyDescent="0.35">
      <c r="A65" s="63" t="s">
        <v>10</v>
      </c>
      <c r="B65" s="91">
        <f ca="1">OFFSET(Manobras!C1,'Planilha Base'!A19,0)</f>
        <v>0</v>
      </c>
      <c r="C65" s="92"/>
      <c r="D65" s="63" t="s">
        <v>10</v>
      </c>
      <c r="E65" s="91">
        <f ca="1">OFFSET(Manobras!C1,'Planilha Base'!A20,0)</f>
        <v>0</v>
      </c>
      <c r="F65" s="92"/>
      <c r="G65" s="63" t="s">
        <v>10</v>
      </c>
      <c r="H65" s="91">
        <f ca="1">OFFSET(Manobras!C1,'Planilha Base'!A21,0)</f>
        <v>0</v>
      </c>
      <c r="I65" s="92"/>
    </row>
    <row r="66" spans="1:9" ht="16.5" x14ac:dyDescent="0.35">
      <c r="A66" s="64" t="s">
        <v>649</v>
      </c>
      <c r="B66" s="64" t="s">
        <v>552</v>
      </c>
      <c r="C66" s="64" t="s">
        <v>553</v>
      </c>
      <c r="D66" s="64" t="s">
        <v>649</v>
      </c>
      <c r="E66" s="64" t="s">
        <v>552</v>
      </c>
      <c r="F66" s="64" t="s">
        <v>553</v>
      </c>
      <c r="G66" s="64" t="s">
        <v>649</v>
      </c>
      <c r="H66" s="64" t="s">
        <v>552</v>
      </c>
      <c r="I66" s="64" t="s">
        <v>553</v>
      </c>
    </row>
    <row r="67" spans="1:9" ht="16.5" x14ac:dyDescent="0.35">
      <c r="A67" s="31">
        <f ca="1">OFFSET(Manobras!D1,'Planilha Base'!A19,0)</f>
        <v>0</v>
      </c>
      <c r="B67" s="31">
        <f ca="1">OFFSET(Manobras!E1,'Planilha Base'!A19,0)</f>
        <v>0</v>
      </c>
      <c r="C67" s="31">
        <f ca="1">OFFSET(Manobras!F1,'Planilha Base'!A19,0)</f>
        <v>0</v>
      </c>
      <c r="D67" s="31">
        <f ca="1">OFFSET(Manobras!D1,'Planilha Base'!A20,0)</f>
        <v>0</v>
      </c>
      <c r="E67" s="31">
        <f ca="1">OFFSET(Manobras!E1,'Planilha Base'!A20,0)</f>
        <v>0</v>
      </c>
      <c r="F67" s="31">
        <f ca="1">OFFSET(Manobras!F1,'Planilha Base'!A20,0)</f>
        <v>0</v>
      </c>
      <c r="G67" s="31">
        <f ca="1">OFFSET(Manobras!D1,'Planilha Base'!A21,0)</f>
        <v>0</v>
      </c>
      <c r="H67" s="31">
        <f ca="1">OFFSET(Manobras!E1,'Planilha Base'!A21,0)</f>
        <v>0</v>
      </c>
      <c r="I67" s="31">
        <f ca="1">OFFSET(Manobras!F1,'Planilha Base'!A21,0)</f>
        <v>0</v>
      </c>
    </row>
    <row r="68" spans="1:9" ht="16.5" x14ac:dyDescent="0.35">
      <c r="A68" s="65" t="s">
        <v>12</v>
      </c>
      <c r="B68" s="91">
        <f ca="1">OFFSET(Manobras!H1,'Planilha Base'!A19,0)</f>
        <v>0</v>
      </c>
      <c r="C68" s="92"/>
      <c r="D68" s="65" t="s">
        <v>12</v>
      </c>
      <c r="E68" s="91">
        <f ca="1">OFFSET(Manobras!H1,'Planilha Base'!A20,0)</f>
        <v>0</v>
      </c>
      <c r="F68" s="92"/>
      <c r="G68" s="65" t="s">
        <v>12</v>
      </c>
      <c r="H68" s="91">
        <f ca="1">OFFSET(Manobras!H1,'Planilha Base'!A21,0)</f>
        <v>0</v>
      </c>
      <c r="I68" s="92"/>
    </row>
    <row r="69" spans="1:9" ht="16.5" x14ac:dyDescent="0.25">
      <c r="A69" s="106" t="s">
        <v>851</v>
      </c>
      <c r="B69" s="66" t="s">
        <v>36</v>
      </c>
      <c r="C69" s="66">
        <f ca="1">OFFSET(Manobras!I1,'Planilha Base'!A19,0)</f>
        <v>0</v>
      </c>
      <c r="D69" s="106" t="s">
        <v>851</v>
      </c>
      <c r="E69" s="66" t="s">
        <v>36</v>
      </c>
      <c r="F69" s="66">
        <f ca="1">OFFSET(Manobras!I1,'Planilha Base'!A20,0)</f>
        <v>0</v>
      </c>
      <c r="G69" s="106" t="s">
        <v>851</v>
      </c>
      <c r="H69" s="66" t="s">
        <v>36</v>
      </c>
      <c r="I69" s="66">
        <f ca="1">OFFSET(Manobras!I1,'Planilha Base'!A21,0)</f>
        <v>0</v>
      </c>
    </row>
    <row r="70" spans="1:9" ht="16.5" x14ac:dyDescent="0.25">
      <c r="A70" s="107"/>
      <c r="B70" s="66" t="s">
        <v>212</v>
      </c>
      <c r="C70" s="66">
        <f ca="1">OFFSET(Manobras!J1,'Planilha Base'!A19,0)</f>
        <v>0</v>
      </c>
      <c r="D70" s="107"/>
      <c r="E70" s="66" t="s">
        <v>212</v>
      </c>
      <c r="F70" s="66">
        <f ca="1">OFFSET(Manobras!J1,'Planilha Base'!A20,0)</f>
        <v>0</v>
      </c>
      <c r="G70" s="107"/>
      <c r="H70" s="66" t="s">
        <v>212</v>
      </c>
      <c r="I70" s="66">
        <f ca="1">OFFSET(Manobras!J1,'Planilha Base'!A21,0)</f>
        <v>0</v>
      </c>
    </row>
    <row r="71" spans="1:9" x14ac:dyDescent="0.25">
      <c r="A71" s="94">
        <f ca="1">OFFSET(Manobras!K1,'Planilha Base'!A19,0)</f>
        <v>0</v>
      </c>
      <c r="B71" s="95"/>
      <c r="C71" s="96"/>
      <c r="D71" s="94">
        <f ca="1">OFFSET(Manobras!K1,'Planilha Base'!A20,0)</f>
        <v>0</v>
      </c>
      <c r="E71" s="95"/>
      <c r="F71" s="96"/>
      <c r="G71" s="94">
        <f ca="1">OFFSET(Manobras!K1,'Planilha Base'!A21,0)</f>
        <v>0</v>
      </c>
      <c r="H71" s="95"/>
      <c r="I71" s="96"/>
    </row>
    <row r="72" spans="1:9" x14ac:dyDescent="0.25">
      <c r="A72" s="97"/>
      <c r="B72" s="98"/>
      <c r="C72" s="99"/>
      <c r="D72" s="97"/>
      <c r="E72" s="98"/>
      <c r="F72" s="99"/>
      <c r="G72" s="97"/>
      <c r="H72" s="98"/>
      <c r="I72" s="99"/>
    </row>
    <row r="73" spans="1:9" x14ac:dyDescent="0.25">
      <c r="A73" s="97"/>
      <c r="B73" s="98"/>
      <c r="C73" s="99"/>
      <c r="D73" s="97"/>
      <c r="E73" s="98"/>
      <c r="F73" s="99"/>
      <c r="G73" s="97"/>
      <c r="H73" s="98"/>
      <c r="I73" s="99"/>
    </row>
    <row r="74" spans="1:9" x14ac:dyDescent="0.25">
      <c r="A74" s="97"/>
      <c r="B74" s="98"/>
      <c r="C74" s="99"/>
      <c r="D74" s="97"/>
      <c r="E74" s="98"/>
      <c r="F74" s="99"/>
      <c r="G74" s="97"/>
      <c r="H74" s="98"/>
      <c r="I74" s="99"/>
    </row>
    <row r="75" spans="1:9" x14ac:dyDescent="0.25">
      <c r="A75" s="97"/>
      <c r="B75" s="98"/>
      <c r="C75" s="99"/>
      <c r="D75" s="97"/>
      <c r="E75" s="98"/>
      <c r="F75" s="99"/>
      <c r="G75" s="97"/>
      <c r="H75" s="98"/>
      <c r="I75" s="99"/>
    </row>
    <row r="76" spans="1:9" x14ac:dyDescent="0.25">
      <c r="A76" s="97"/>
      <c r="B76" s="98"/>
      <c r="C76" s="99"/>
      <c r="D76" s="97"/>
      <c r="E76" s="98"/>
      <c r="F76" s="99"/>
      <c r="G76" s="97"/>
      <c r="H76" s="98"/>
      <c r="I76" s="99"/>
    </row>
    <row r="77" spans="1:9" x14ac:dyDescent="0.25">
      <c r="A77" s="97"/>
      <c r="B77" s="98"/>
      <c r="C77" s="99"/>
      <c r="D77" s="97"/>
      <c r="E77" s="98"/>
      <c r="F77" s="99"/>
      <c r="G77" s="97"/>
      <c r="H77" s="98"/>
      <c r="I77" s="99"/>
    </row>
    <row r="78" spans="1:9" x14ac:dyDescent="0.25">
      <c r="A78" s="100"/>
      <c r="B78" s="101"/>
      <c r="C78" s="102"/>
      <c r="D78" s="100"/>
      <c r="E78" s="101"/>
      <c r="F78" s="102"/>
      <c r="G78" s="100"/>
      <c r="H78" s="101"/>
      <c r="I78" s="102"/>
    </row>
    <row r="79" spans="1:9" ht="16.5" x14ac:dyDescent="0.35">
      <c r="A79" s="91">
        <f ca="1">OFFSET(Manobras!BJ1,'Planilha Base'!A22,0)</f>
        <v>0</v>
      </c>
      <c r="B79" s="93"/>
      <c r="C79" s="92"/>
      <c r="D79" s="91">
        <f ca="1">OFFSET(Manobras!BJ1,'Planilha Base'!A23,0)</f>
        <v>0</v>
      </c>
      <c r="E79" s="93"/>
      <c r="F79" s="92"/>
      <c r="G79" s="91">
        <f ca="1">OFFSET(Manobras!BJ1,'Planilha Base'!A24,0)</f>
        <v>0</v>
      </c>
      <c r="H79" s="93"/>
      <c r="I79" s="92"/>
    </row>
    <row r="80" spans="1:9" ht="16.5" x14ac:dyDescent="0.35">
      <c r="A80" s="63" t="s">
        <v>10</v>
      </c>
      <c r="B80" s="91">
        <f ca="1">OFFSET(Manobras!C1,'Planilha Base'!A22,0)</f>
        <v>0</v>
      </c>
      <c r="C80" s="92"/>
      <c r="D80" s="63" t="s">
        <v>10</v>
      </c>
      <c r="E80" s="91">
        <f ca="1">OFFSET(Manobras!C1,'Planilha Base'!A23,0)</f>
        <v>0</v>
      </c>
      <c r="F80" s="92"/>
      <c r="G80" s="63" t="s">
        <v>10</v>
      </c>
      <c r="H80" s="91">
        <f ca="1">OFFSET(Manobras!C1,'Planilha Base'!A24,0)</f>
        <v>0</v>
      </c>
      <c r="I80" s="92"/>
    </row>
    <row r="81" spans="1:9" ht="16.5" x14ac:dyDescent="0.35">
      <c r="A81" s="64" t="s">
        <v>649</v>
      </c>
      <c r="B81" s="64" t="s">
        <v>552</v>
      </c>
      <c r="C81" s="64" t="s">
        <v>553</v>
      </c>
      <c r="D81" s="64" t="s">
        <v>649</v>
      </c>
      <c r="E81" s="64" t="s">
        <v>552</v>
      </c>
      <c r="F81" s="64" t="s">
        <v>553</v>
      </c>
      <c r="G81" s="64" t="s">
        <v>649</v>
      </c>
      <c r="H81" s="64" t="s">
        <v>552</v>
      </c>
      <c r="I81" s="64" t="s">
        <v>553</v>
      </c>
    </row>
    <row r="82" spans="1:9" ht="16.5" x14ac:dyDescent="0.35">
      <c r="A82" s="31">
        <f ca="1">OFFSET(Manobras!D1,'Planilha Base'!A22,0)</f>
        <v>0</v>
      </c>
      <c r="B82" s="31">
        <f ca="1">OFFSET(Manobras!E1,'Planilha Base'!A22,0)</f>
        <v>0</v>
      </c>
      <c r="C82" s="31">
        <f ca="1">OFFSET(Manobras!F1,'Planilha Base'!A22,0)</f>
        <v>0</v>
      </c>
      <c r="D82" s="31">
        <f ca="1">OFFSET(Manobras!D1,'Planilha Base'!A23,0)</f>
        <v>0</v>
      </c>
      <c r="E82" s="31">
        <f ca="1">OFFSET(Manobras!E1,'Planilha Base'!A23,0)</f>
        <v>0</v>
      </c>
      <c r="F82" s="31">
        <f ca="1">OFFSET(Manobras!F1,'Planilha Base'!A23,0)</f>
        <v>0</v>
      </c>
      <c r="G82" s="31">
        <f ca="1">OFFSET(Manobras!D1,'Planilha Base'!A24,0)</f>
        <v>0</v>
      </c>
      <c r="H82" s="31">
        <f ca="1">OFFSET(Manobras!E1,'Planilha Base'!A24,0)</f>
        <v>0</v>
      </c>
      <c r="I82" s="31">
        <f ca="1">OFFSET(Manobras!F1,'Planilha Base'!A24,0)</f>
        <v>0</v>
      </c>
    </row>
    <row r="83" spans="1:9" ht="16.5" x14ac:dyDescent="0.35">
      <c r="A83" s="65" t="s">
        <v>12</v>
      </c>
      <c r="B83" s="91">
        <f ca="1">OFFSET(Manobras!H1,'Planilha Base'!A22,0)</f>
        <v>0</v>
      </c>
      <c r="C83" s="92"/>
      <c r="D83" s="65" t="s">
        <v>12</v>
      </c>
      <c r="E83" s="91">
        <f ca="1">OFFSET(Manobras!H1,'Planilha Base'!A23,0)</f>
        <v>0</v>
      </c>
      <c r="F83" s="92"/>
      <c r="G83" s="65" t="s">
        <v>12</v>
      </c>
      <c r="H83" s="91">
        <f ca="1">OFFSET(Manobras!H1,'Planilha Base'!A24,0)</f>
        <v>0</v>
      </c>
      <c r="I83" s="92"/>
    </row>
    <row r="84" spans="1:9" ht="16.5" x14ac:dyDescent="0.25">
      <c r="A84" s="106" t="s">
        <v>851</v>
      </c>
      <c r="B84" s="66" t="s">
        <v>36</v>
      </c>
      <c r="C84" s="66">
        <f ca="1">OFFSET(Manobras!I1,'Planilha Base'!A22,0)</f>
        <v>0</v>
      </c>
      <c r="D84" s="106" t="s">
        <v>851</v>
      </c>
      <c r="E84" s="66" t="s">
        <v>36</v>
      </c>
      <c r="F84" s="66">
        <f ca="1">OFFSET(Manobras!I1,'Planilha Base'!A23,0)</f>
        <v>0</v>
      </c>
      <c r="G84" s="106" t="s">
        <v>851</v>
      </c>
      <c r="H84" s="66" t="s">
        <v>36</v>
      </c>
      <c r="I84" s="66">
        <f ca="1">OFFSET(Manobras!I1,'Planilha Base'!A24,0)</f>
        <v>0</v>
      </c>
    </row>
    <row r="85" spans="1:9" ht="16.5" x14ac:dyDescent="0.25">
      <c r="A85" s="107"/>
      <c r="B85" s="66" t="s">
        <v>212</v>
      </c>
      <c r="C85" s="66">
        <f ca="1">OFFSET(Manobras!J1,'Planilha Base'!A22,0)</f>
        <v>0</v>
      </c>
      <c r="D85" s="107"/>
      <c r="E85" s="66" t="s">
        <v>212</v>
      </c>
      <c r="F85" s="66">
        <f ca="1">OFFSET(Manobras!J1,'Planilha Base'!A23,0)</f>
        <v>0</v>
      </c>
      <c r="G85" s="107"/>
      <c r="H85" s="66" t="s">
        <v>212</v>
      </c>
      <c r="I85" s="66">
        <f ca="1">OFFSET(Manobras!J1,'Planilha Base'!A24,0)</f>
        <v>0</v>
      </c>
    </row>
    <row r="86" spans="1:9" x14ac:dyDescent="0.25">
      <c r="A86" s="94">
        <f ca="1">OFFSET(Manobras!K1,'Planilha Base'!A22,0)</f>
        <v>0</v>
      </c>
      <c r="B86" s="95"/>
      <c r="C86" s="96"/>
      <c r="D86" s="94">
        <f ca="1">OFFSET(Manobras!K1,'Planilha Base'!A23,0)</f>
        <v>0</v>
      </c>
      <c r="E86" s="95"/>
      <c r="F86" s="96"/>
      <c r="G86" s="94">
        <f ca="1">OFFSET(Manobras!K1,'Planilha Base'!A24,0)</f>
        <v>0</v>
      </c>
      <c r="H86" s="95"/>
      <c r="I86" s="96"/>
    </row>
    <row r="87" spans="1:9" x14ac:dyDescent="0.25">
      <c r="A87" s="97"/>
      <c r="B87" s="98"/>
      <c r="C87" s="99"/>
      <c r="D87" s="97"/>
      <c r="E87" s="98"/>
      <c r="F87" s="99"/>
      <c r="G87" s="97"/>
      <c r="H87" s="98"/>
      <c r="I87" s="99"/>
    </row>
    <row r="88" spans="1:9" x14ac:dyDescent="0.25">
      <c r="A88" s="97"/>
      <c r="B88" s="98"/>
      <c r="C88" s="99"/>
      <c r="D88" s="97"/>
      <c r="E88" s="98"/>
      <c r="F88" s="99"/>
      <c r="G88" s="97"/>
      <c r="H88" s="98"/>
      <c r="I88" s="99"/>
    </row>
    <row r="89" spans="1:9" x14ac:dyDescent="0.25">
      <c r="A89" s="97"/>
      <c r="B89" s="98"/>
      <c r="C89" s="99"/>
      <c r="D89" s="97"/>
      <c r="E89" s="98"/>
      <c r="F89" s="99"/>
      <c r="G89" s="97"/>
      <c r="H89" s="98"/>
      <c r="I89" s="99"/>
    </row>
    <row r="90" spans="1:9" x14ac:dyDescent="0.25">
      <c r="A90" s="97"/>
      <c r="B90" s="98"/>
      <c r="C90" s="99"/>
      <c r="D90" s="97"/>
      <c r="E90" s="98"/>
      <c r="F90" s="99"/>
      <c r="G90" s="97"/>
      <c r="H90" s="98"/>
      <c r="I90" s="99"/>
    </row>
    <row r="91" spans="1:9" x14ac:dyDescent="0.25">
      <c r="A91" s="97"/>
      <c r="B91" s="98"/>
      <c r="C91" s="99"/>
      <c r="D91" s="97"/>
      <c r="E91" s="98"/>
      <c r="F91" s="99"/>
      <c r="G91" s="97"/>
      <c r="H91" s="98"/>
      <c r="I91" s="99"/>
    </row>
    <row r="92" spans="1:9" x14ac:dyDescent="0.25">
      <c r="A92" s="97"/>
      <c r="B92" s="98"/>
      <c r="C92" s="99"/>
      <c r="D92" s="97"/>
      <c r="E92" s="98"/>
      <c r="F92" s="99"/>
      <c r="G92" s="97"/>
      <c r="H92" s="98"/>
      <c r="I92" s="99"/>
    </row>
    <row r="93" spans="1:9" x14ac:dyDescent="0.25">
      <c r="A93" s="100"/>
      <c r="B93" s="101"/>
      <c r="C93" s="102"/>
      <c r="D93" s="100"/>
      <c r="E93" s="101"/>
      <c r="F93" s="102"/>
      <c r="G93" s="100"/>
      <c r="H93" s="101"/>
      <c r="I93" s="102"/>
    </row>
    <row r="98" spans="1:9" ht="16.5" x14ac:dyDescent="0.35">
      <c r="A98" s="91">
        <f ca="1">OFFSET(Manobras!BJ1,'Planilha Base'!A25,0)</f>
        <v>0</v>
      </c>
      <c r="B98" s="93"/>
      <c r="C98" s="92"/>
      <c r="D98" s="91">
        <f ca="1">OFFSET(Manobras!BJ1,'Planilha Base'!A26,0)</f>
        <v>0</v>
      </c>
      <c r="E98" s="93"/>
      <c r="F98" s="92"/>
      <c r="G98" s="91">
        <f ca="1">OFFSET(Manobras!BJ1,'Planilha Base'!A27,0)</f>
        <v>0</v>
      </c>
      <c r="H98" s="93"/>
      <c r="I98" s="92"/>
    </row>
    <row r="99" spans="1:9" ht="16.5" x14ac:dyDescent="0.35">
      <c r="A99" s="63" t="s">
        <v>10</v>
      </c>
      <c r="B99" s="91">
        <f ca="1">OFFSET(Manobras!C1,'Planilha Base'!A25,0)</f>
        <v>0</v>
      </c>
      <c r="C99" s="92"/>
      <c r="D99" s="63" t="s">
        <v>10</v>
      </c>
      <c r="E99" s="91">
        <f ca="1">OFFSET(Manobras!C1,'Planilha Base'!A26,0)</f>
        <v>0</v>
      </c>
      <c r="F99" s="92"/>
      <c r="G99" s="63" t="s">
        <v>10</v>
      </c>
      <c r="H99" s="91">
        <f ca="1">OFFSET(Manobras!C1,'Planilha Base'!A27,0)</f>
        <v>0</v>
      </c>
      <c r="I99" s="92"/>
    </row>
    <row r="100" spans="1:9" ht="16.5" x14ac:dyDescent="0.35">
      <c r="A100" s="64" t="s">
        <v>649</v>
      </c>
      <c r="B100" s="64" t="s">
        <v>552</v>
      </c>
      <c r="C100" s="64" t="s">
        <v>553</v>
      </c>
      <c r="D100" s="64" t="s">
        <v>649</v>
      </c>
      <c r="E100" s="64" t="s">
        <v>552</v>
      </c>
      <c r="F100" s="64" t="s">
        <v>553</v>
      </c>
      <c r="G100" s="64" t="s">
        <v>649</v>
      </c>
      <c r="H100" s="64" t="s">
        <v>552</v>
      </c>
      <c r="I100" s="64" t="s">
        <v>553</v>
      </c>
    </row>
    <row r="101" spans="1:9" ht="16.5" x14ac:dyDescent="0.35">
      <c r="A101" s="31">
        <f ca="1">OFFSET(Manobras!D1,'Planilha Base'!A25,0)</f>
        <v>0</v>
      </c>
      <c r="B101" s="31">
        <f ca="1">OFFSET(Manobras!E1,'Planilha Base'!A25,0)</f>
        <v>0</v>
      </c>
      <c r="C101" s="31">
        <f ca="1">OFFSET(Manobras!F1,'Planilha Base'!A25,0)</f>
        <v>0</v>
      </c>
      <c r="D101" s="31">
        <f ca="1">OFFSET(Manobras!D1,'Planilha Base'!A26,0)</f>
        <v>0</v>
      </c>
      <c r="E101" s="31">
        <f ca="1">OFFSET(Manobras!E1,'Planilha Base'!A26,0)</f>
        <v>0</v>
      </c>
      <c r="F101" s="31">
        <f ca="1">OFFSET(Manobras!F1,'Planilha Base'!A26,0)</f>
        <v>0</v>
      </c>
      <c r="G101" s="31">
        <f ca="1">OFFSET(Manobras!D1,'Planilha Base'!A27,0)</f>
        <v>0</v>
      </c>
      <c r="H101" s="31">
        <f ca="1">OFFSET(Manobras!E1,'Planilha Base'!A27,0)</f>
        <v>0</v>
      </c>
      <c r="I101" s="31">
        <f ca="1">OFFSET(Manobras!F1,'Planilha Base'!A27,0)</f>
        <v>0</v>
      </c>
    </row>
    <row r="102" spans="1:9" ht="16.5" x14ac:dyDescent="0.35">
      <c r="A102" s="65" t="s">
        <v>12</v>
      </c>
      <c r="B102" s="91">
        <f ca="1">OFFSET(Manobras!H1,'Planilha Base'!A25,0)</f>
        <v>0</v>
      </c>
      <c r="C102" s="92"/>
      <c r="D102" s="65" t="s">
        <v>12</v>
      </c>
      <c r="E102" s="91">
        <f ca="1">OFFSET(Manobras!H1,'Planilha Base'!A26,0)</f>
        <v>0</v>
      </c>
      <c r="F102" s="92"/>
      <c r="G102" s="65" t="s">
        <v>12</v>
      </c>
      <c r="H102" s="91">
        <f ca="1">OFFSET(Manobras!H1,'Planilha Base'!A27,0)</f>
        <v>0</v>
      </c>
      <c r="I102" s="92"/>
    </row>
    <row r="103" spans="1:9" ht="16.5" x14ac:dyDescent="0.25">
      <c r="A103" s="106" t="s">
        <v>851</v>
      </c>
      <c r="B103" s="66" t="s">
        <v>36</v>
      </c>
      <c r="C103" s="66">
        <f ca="1">OFFSET(Manobras!I1,'Planilha Base'!A25,0)</f>
        <v>0</v>
      </c>
      <c r="D103" s="106" t="s">
        <v>851</v>
      </c>
      <c r="E103" s="66" t="s">
        <v>36</v>
      </c>
      <c r="F103" s="66">
        <f ca="1">OFFSET(Manobras!I1,'Planilha Base'!A26,0)</f>
        <v>0</v>
      </c>
      <c r="G103" s="106" t="s">
        <v>851</v>
      </c>
      <c r="H103" s="66" t="s">
        <v>36</v>
      </c>
      <c r="I103" s="66">
        <f ca="1">OFFSET(Manobras!I1,'Planilha Base'!A27,0)</f>
        <v>0</v>
      </c>
    </row>
    <row r="104" spans="1:9" ht="16.5" x14ac:dyDescent="0.25">
      <c r="A104" s="107"/>
      <c r="B104" s="66" t="s">
        <v>212</v>
      </c>
      <c r="C104" s="66">
        <f ca="1">OFFSET(Manobras!J1,'Planilha Base'!A25,0)</f>
        <v>0</v>
      </c>
      <c r="D104" s="107"/>
      <c r="E104" s="66" t="s">
        <v>212</v>
      </c>
      <c r="F104" s="66">
        <f ca="1">OFFSET(Manobras!J1,'Planilha Base'!A26,0)</f>
        <v>0</v>
      </c>
      <c r="G104" s="107"/>
      <c r="H104" s="66" t="s">
        <v>212</v>
      </c>
      <c r="I104" s="66">
        <f ca="1">OFFSET(Manobras!J1,'Planilha Base'!A27,0)</f>
        <v>0</v>
      </c>
    </row>
    <row r="105" spans="1:9" x14ac:dyDescent="0.25">
      <c r="A105" s="94">
        <f ca="1">OFFSET(Manobras!K1,'Planilha Base'!A25,0)</f>
        <v>0</v>
      </c>
      <c r="B105" s="95"/>
      <c r="C105" s="96"/>
      <c r="D105" s="94">
        <f ca="1">OFFSET(Manobras!K1,'Planilha Base'!A26,0)</f>
        <v>0</v>
      </c>
      <c r="E105" s="95"/>
      <c r="F105" s="96"/>
      <c r="G105" s="94">
        <f ca="1">OFFSET(Manobras!K1,'Planilha Base'!A27,0)</f>
        <v>0</v>
      </c>
      <c r="H105" s="95"/>
      <c r="I105" s="96"/>
    </row>
    <row r="106" spans="1:9" x14ac:dyDescent="0.25">
      <c r="A106" s="97"/>
      <c r="B106" s="98"/>
      <c r="C106" s="99"/>
      <c r="D106" s="97"/>
      <c r="E106" s="98"/>
      <c r="F106" s="99"/>
      <c r="G106" s="97"/>
      <c r="H106" s="98"/>
      <c r="I106" s="99"/>
    </row>
    <row r="107" spans="1:9" x14ac:dyDescent="0.25">
      <c r="A107" s="97"/>
      <c r="B107" s="98"/>
      <c r="C107" s="99"/>
      <c r="D107" s="97"/>
      <c r="E107" s="98"/>
      <c r="F107" s="99"/>
      <c r="G107" s="97"/>
      <c r="H107" s="98"/>
      <c r="I107" s="99"/>
    </row>
    <row r="108" spans="1:9" x14ac:dyDescent="0.25">
      <c r="A108" s="97"/>
      <c r="B108" s="98"/>
      <c r="C108" s="99"/>
      <c r="D108" s="97"/>
      <c r="E108" s="98"/>
      <c r="F108" s="99"/>
      <c r="G108" s="97"/>
      <c r="H108" s="98"/>
      <c r="I108" s="99"/>
    </row>
    <row r="109" spans="1:9" x14ac:dyDescent="0.25">
      <c r="A109" s="97"/>
      <c r="B109" s="98"/>
      <c r="C109" s="99"/>
      <c r="D109" s="97"/>
      <c r="E109" s="98"/>
      <c r="F109" s="99"/>
      <c r="G109" s="97"/>
      <c r="H109" s="98"/>
      <c r="I109" s="99"/>
    </row>
    <row r="110" spans="1:9" x14ac:dyDescent="0.25">
      <c r="A110" s="97"/>
      <c r="B110" s="98"/>
      <c r="C110" s="99"/>
      <c r="D110" s="97"/>
      <c r="E110" s="98"/>
      <c r="F110" s="99"/>
      <c r="G110" s="97"/>
      <c r="H110" s="98"/>
      <c r="I110" s="99"/>
    </row>
    <row r="111" spans="1:9" x14ac:dyDescent="0.25">
      <c r="A111" s="97"/>
      <c r="B111" s="98"/>
      <c r="C111" s="99"/>
      <c r="D111" s="97"/>
      <c r="E111" s="98"/>
      <c r="F111" s="99"/>
      <c r="G111" s="97"/>
      <c r="H111" s="98"/>
      <c r="I111" s="99"/>
    </row>
    <row r="112" spans="1:9" x14ac:dyDescent="0.25">
      <c r="A112" s="100"/>
      <c r="B112" s="101"/>
      <c r="C112" s="102"/>
      <c r="D112" s="100"/>
      <c r="E112" s="101"/>
      <c r="F112" s="102"/>
      <c r="G112" s="100"/>
      <c r="H112" s="101"/>
      <c r="I112" s="102"/>
    </row>
    <row r="113" spans="1:9" ht="16.5" x14ac:dyDescent="0.35">
      <c r="A113" s="91">
        <f ca="1">OFFSET(Manobras!BJ1,'Planilha Base'!A28,0)</f>
        <v>0</v>
      </c>
      <c r="B113" s="93"/>
      <c r="C113" s="92"/>
      <c r="D113" s="91">
        <f ca="1">OFFSET(Manobras!BJ1,'Planilha Base'!A29,0)</f>
        <v>0</v>
      </c>
      <c r="E113" s="93"/>
      <c r="F113" s="92"/>
      <c r="G113" s="91">
        <f ca="1">OFFSET(Manobras!BJ1,'Planilha Base'!A30,0)</f>
        <v>0</v>
      </c>
      <c r="H113" s="93"/>
      <c r="I113" s="92"/>
    </row>
    <row r="114" spans="1:9" ht="16.5" x14ac:dyDescent="0.35">
      <c r="A114" s="63" t="s">
        <v>10</v>
      </c>
      <c r="B114" s="91">
        <f ca="1">OFFSET(Manobras!C1,'Planilha Base'!A28,0)</f>
        <v>0</v>
      </c>
      <c r="C114" s="92"/>
      <c r="D114" s="63" t="s">
        <v>10</v>
      </c>
      <c r="E114" s="91">
        <f ca="1">OFFSET(Manobras!C1,'Planilha Base'!A29,0)</f>
        <v>0</v>
      </c>
      <c r="F114" s="92"/>
      <c r="G114" s="63" t="s">
        <v>10</v>
      </c>
      <c r="H114" s="91">
        <f ca="1">OFFSET(Manobras!C1,'Planilha Base'!A30,0)</f>
        <v>0</v>
      </c>
      <c r="I114" s="92"/>
    </row>
    <row r="115" spans="1:9" ht="16.5" x14ac:dyDescent="0.35">
      <c r="A115" s="64" t="s">
        <v>649</v>
      </c>
      <c r="B115" s="64" t="s">
        <v>552</v>
      </c>
      <c r="C115" s="64" t="s">
        <v>553</v>
      </c>
      <c r="D115" s="64" t="s">
        <v>649</v>
      </c>
      <c r="E115" s="64" t="s">
        <v>552</v>
      </c>
      <c r="F115" s="64" t="s">
        <v>553</v>
      </c>
      <c r="G115" s="64" t="s">
        <v>649</v>
      </c>
      <c r="H115" s="64" t="s">
        <v>552</v>
      </c>
      <c r="I115" s="64" t="s">
        <v>553</v>
      </c>
    </row>
    <row r="116" spans="1:9" ht="16.5" x14ac:dyDescent="0.35">
      <c r="A116" s="31">
        <f ca="1">OFFSET(Manobras!D1,'Planilha Base'!A28,0)</f>
        <v>0</v>
      </c>
      <c r="B116" s="31">
        <f ca="1">OFFSET(Manobras!E1,'Planilha Base'!A28,0)</f>
        <v>0</v>
      </c>
      <c r="C116" s="31">
        <f ca="1">OFFSET(Manobras!F1,'Planilha Base'!A28,0)</f>
        <v>0</v>
      </c>
      <c r="D116" s="31">
        <f ca="1">OFFSET(Manobras!D1,'Planilha Base'!A29,0)</f>
        <v>0</v>
      </c>
      <c r="E116" s="31">
        <f ca="1">OFFSET(Manobras!E1,'Planilha Base'!A29,0)</f>
        <v>0</v>
      </c>
      <c r="F116" s="31">
        <f ca="1">OFFSET(Manobras!F1,'Planilha Base'!A29,0)</f>
        <v>0</v>
      </c>
      <c r="G116" s="31">
        <f ca="1">OFFSET(Manobras!D1,'Planilha Base'!A30,0)</f>
        <v>0</v>
      </c>
      <c r="H116" s="31">
        <f ca="1">OFFSET(Manobras!E1,'Planilha Base'!A30,0)</f>
        <v>0</v>
      </c>
      <c r="I116" s="31">
        <f ca="1">OFFSET(Manobras!F1,'Planilha Base'!A30,0)</f>
        <v>0</v>
      </c>
    </row>
    <row r="117" spans="1:9" ht="16.5" x14ac:dyDescent="0.35">
      <c r="A117" s="65" t="s">
        <v>12</v>
      </c>
      <c r="B117" s="91">
        <f ca="1">OFFSET(Manobras!H1,'Planilha Base'!A28,0)</f>
        <v>0</v>
      </c>
      <c r="C117" s="92"/>
      <c r="D117" s="65" t="s">
        <v>12</v>
      </c>
      <c r="E117" s="91">
        <f ca="1">OFFSET(Manobras!H1,'Planilha Base'!A29,0)</f>
        <v>0</v>
      </c>
      <c r="F117" s="92"/>
      <c r="G117" s="65" t="s">
        <v>12</v>
      </c>
      <c r="H117" s="91">
        <f ca="1">OFFSET(Manobras!H1,'Planilha Base'!A30,0)</f>
        <v>0</v>
      </c>
      <c r="I117" s="92"/>
    </row>
    <row r="118" spans="1:9" ht="16.5" x14ac:dyDescent="0.25">
      <c r="A118" s="106" t="s">
        <v>851</v>
      </c>
      <c r="B118" s="66" t="s">
        <v>36</v>
      </c>
      <c r="C118" s="66">
        <f ca="1">OFFSET(Manobras!I1,'Planilha Base'!A28,0)</f>
        <v>0</v>
      </c>
      <c r="D118" s="106" t="s">
        <v>851</v>
      </c>
      <c r="E118" s="66" t="s">
        <v>36</v>
      </c>
      <c r="F118" s="66">
        <f ca="1">OFFSET(Manobras!I1,'Planilha Base'!A29,0)</f>
        <v>0</v>
      </c>
      <c r="G118" s="106" t="s">
        <v>851</v>
      </c>
      <c r="H118" s="66" t="s">
        <v>36</v>
      </c>
      <c r="I118" s="66">
        <f ca="1">OFFSET(Manobras!I1,'Planilha Base'!A30,0)</f>
        <v>0</v>
      </c>
    </row>
    <row r="119" spans="1:9" ht="16.5" x14ac:dyDescent="0.25">
      <c r="A119" s="107"/>
      <c r="B119" s="66" t="s">
        <v>212</v>
      </c>
      <c r="C119" s="66">
        <f ca="1">OFFSET(Manobras!J1,'Planilha Base'!A28,0)</f>
        <v>0</v>
      </c>
      <c r="D119" s="107"/>
      <c r="E119" s="66" t="s">
        <v>212</v>
      </c>
      <c r="F119" s="66">
        <f ca="1">OFFSET(Manobras!J1,'Planilha Base'!A29,0)</f>
        <v>0</v>
      </c>
      <c r="G119" s="107"/>
      <c r="H119" s="66" t="s">
        <v>212</v>
      </c>
      <c r="I119" s="66">
        <f ca="1">OFFSET(Manobras!J1,'Planilha Base'!A30,0)</f>
        <v>0</v>
      </c>
    </row>
    <row r="120" spans="1:9" x14ac:dyDescent="0.25">
      <c r="A120" s="94">
        <f ca="1">OFFSET(Manobras!K1,'Planilha Base'!A28,0)</f>
        <v>0</v>
      </c>
      <c r="B120" s="95"/>
      <c r="C120" s="96"/>
      <c r="D120" s="94">
        <f ca="1">OFFSET(Manobras!K1,'Planilha Base'!A29,0)</f>
        <v>0</v>
      </c>
      <c r="E120" s="95"/>
      <c r="F120" s="96"/>
      <c r="G120" s="94">
        <f ca="1">OFFSET(Manobras!K1,'Planilha Base'!A30,0)</f>
        <v>0</v>
      </c>
      <c r="H120" s="95"/>
      <c r="I120" s="96"/>
    </row>
    <row r="121" spans="1:9" x14ac:dyDescent="0.25">
      <c r="A121" s="97"/>
      <c r="B121" s="98"/>
      <c r="C121" s="99"/>
      <c r="D121" s="97"/>
      <c r="E121" s="98"/>
      <c r="F121" s="99"/>
      <c r="G121" s="97"/>
      <c r="H121" s="98"/>
      <c r="I121" s="99"/>
    </row>
    <row r="122" spans="1:9" x14ac:dyDescent="0.25">
      <c r="A122" s="97"/>
      <c r="B122" s="98"/>
      <c r="C122" s="99"/>
      <c r="D122" s="97"/>
      <c r="E122" s="98"/>
      <c r="F122" s="99"/>
      <c r="G122" s="97"/>
      <c r="H122" s="98"/>
      <c r="I122" s="99"/>
    </row>
    <row r="123" spans="1:9" x14ac:dyDescent="0.25">
      <c r="A123" s="97"/>
      <c r="B123" s="98"/>
      <c r="C123" s="99"/>
      <c r="D123" s="97"/>
      <c r="E123" s="98"/>
      <c r="F123" s="99"/>
      <c r="G123" s="97"/>
      <c r="H123" s="98"/>
      <c r="I123" s="99"/>
    </row>
    <row r="124" spans="1:9" x14ac:dyDescent="0.25">
      <c r="A124" s="97"/>
      <c r="B124" s="98"/>
      <c r="C124" s="99"/>
      <c r="D124" s="97"/>
      <c r="E124" s="98"/>
      <c r="F124" s="99"/>
      <c r="G124" s="97"/>
      <c r="H124" s="98"/>
      <c r="I124" s="99"/>
    </row>
    <row r="125" spans="1:9" x14ac:dyDescent="0.25">
      <c r="A125" s="97"/>
      <c r="B125" s="98"/>
      <c r="C125" s="99"/>
      <c r="D125" s="97"/>
      <c r="E125" s="98"/>
      <c r="F125" s="99"/>
      <c r="G125" s="97"/>
      <c r="H125" s="98"/>
      <c r="I125" s="99"/>
    </row>
    <row r="126" spans="1:9" x14ac:dyDescent="0.25">
      <c r="A126" s="97"/>
      <c r="B126" s="98"/>
      <c r="C126" s="99"/>
      <c r="D126" s="97"/>
      <c r="E126" s="98"/>
      <c r="F126" s="99"/>
      <c r="G126" s="97"/>
      <c r="H126" s="98"/>
      <c r="I126" s="99"/>
    </row>
    <row r="127" spans="1:9" x14ac:dyDescent="0.25">
      <c r="A127" s="100"/>
      <c r="B127" s="101"/>
      <c r="C127" s="102"/>
      <c r="D127" s="100"/>
      <c r="E127" s="101"/>
      <c r="F127" s="102"/>
      <c r="G127" s="100"/>
      <c r="H127" s="101"/>
      <c r="I127" s="102"/>
    </row>
    <row r="128" spans="1:9" ht="16.5" x14ac:dyDescent="0.35">
      <c r="A128" s="91">
        <f ca="1">OFFSET(Manobras!BJ1,'Planilha Base'!A31,0)</f>
        <v>0</v>
      </c>
      <c r="B128" s="93"/>
      <c r="C128" s="92"/>
      <c r="D128" s="91">
        <f ca="1">OFFSET(Manobras!BJ1,'Planilha Base'!A32,0)</f>
        <v>0</v>
      </c>
      <c r="E128" s="93"/>
      <c r="F128" s="92"/>
      <c r="G128" s="91">
        <f ca="1">OFFSET(Manobras!BJ1,'Planilha Base'!A33,0)</f>
        <v>0</v>
      </c>
      <c r="H128" s="93"/>
      <c r="I128" s="92"/>
    </row>
    <row r="129" spans="1:9" ht="16.5" x14ac:dyDescent="0.35">
      <c r="A129" s="63" t="s">
        <v>10</v>
      </c>
      <c r="B129" s="91">
        <f ca="1">OFFSET(Manobras!C1,'Planilha Base'!A31,0)</f>
        <v>0</v>
      </c>
      <c r="C129" s="92"/>
      <c r="D129" s="63" t="s">
        <v>10</v>
      </c>
      <c r="E129" s="91">
        <f ca="1">OFFSET(Manobras!C1,'Planilha Base'!A32,0)</f>
        <v>0</v>
      </c>
      <c r="F129" s="92"/>
      <c r="G129" s="63" t="s">
        <v>10</v>
      </c>
      <c r="H129" s="91">
        <f ca="1">OFFSET(Manobras!C1,'Planilha Base'!A33,0)</f>
        <v>0</v>
      </c>
      <c r="I129" s="92"/>
    </row>
    <row r="130" spans="1:9" ht="16.5" x14ac:dyDescent="0.35">
      <c r="A130" s="64" t="s">
        <v>649</v>
      </c>
      <c r="B130" s="64" t="s">
        <v>552</v>
      </c>
      <c r="C130" s="64" t="s">
        <v>553</v>
      </c>
      <c r="D130" s="64" t="s">
        <v>649</v>
      </c>
      <c r="E130" s="64" t="s">
        <v>552</v>
      </c>
      <c r="F130" s="64" t="s">
        <v>553</v>
      </c>
      <c r="G130" s="64" t="s">
        <v>649</v>
      </c>
      <c r="H130" s="64" t="s">
        <v>552</v>
      </c>
      <c r="I130" s="64" t="s">
        <v>553</v>
      </c>
    </row>
    <row r="131" spans="1:9" ht="16.5" x14ac:dyDescent="0.35">
      <c r="A131" s="31">
        <f ca="1">OFFSET(Manobras!D1,'Planilha Base'!A31,0)</f>
        <v>0</v>
      </c>
      <c r="B131" s="31">
        <f ca="1">OFFSET(Manobras!E1,'Planilha Base'!A31,0)</f>
        <v>0</v>
      </c>
      <c r="C131" s="31">
        <f ca="1">OFFSET(Manobras!F1,'Planilha Base'!A31,0)</f>
        <v>0</v>
      </c>
      <c r="D131" s="31">
        <f ca="1">OFFSET(Manobras!D1,'Planilha Base'!A32,0)</f>
        <v>0</v>
      </c>
      <c r="E131" s="31">
        <f ca="1">OFFSET(Manobras!E1,'Planilha Base'!A32,0)</f>
        <v>0</v>
      </c>
      <c r="F131" s="31">
        <f ca="1">OFFSET(Manobras!F1,'Planilha Base'!A32,0)</f>
        <v>0</v>
      </c>
      <c r="G131" s="31">
        <f ca="1">OFFSET(Manobras!D1,'Planilha Base'!A33,0)</f>
        <v>0</v>
      </c>
      <c r="H131" s="31">
        <f ca="1">OFFSET(Manobras!E1,'Planilha Base'!A33,0)</f>
        <v>0</v>
      </c>
      <c r="I131" s="31">
        <f ca="1">OFFSET(Manobras!F1,'Planilha Base'!A33,0)</f>
        <v>0</v>
      </c>
    </row>
    <row r="132" spans="1:9" ht="16.5" x14ac:dyDescent="0.35">
      <c r="A132" s="65" t="s">
        <v>12</v>
      </c>
      <c r="B132" s="91">
        <f ca="1">OFFSET(Manobras!H1,'Planilha Base'!A31,0)</f>
        <v>0</v>
      </c>
      <c r="C132" s="92"/>
      <c r="D132" s="65" t="s">
        <v>12</v>
      </c>
      <c r="E132" s="91">
        <f ca="1">OFFSET(Manobras!H1,'Planilha Base'!A32,0)</f>
        <v>0</v>
      </c>
      <c r="F132" s="92"/>
      <c r="G132" s="65" t="s">
        <v>12</v>
      </c>
      <c r="H132" s="91">
        <f ca="1">OFFSET(Manobras!H1,'Planilha Base'!A33,0)</f>
        <v>0</v>
      </c>
      <c r="I132" s="92"/>
    </row>
    <row r="133" spans="1:9" ht="16.5" x14ac:dyDescent="0.25">
      <c r="A133" s="106" t="s">
        <v>851</v>
      </c>
      <c r="B133" s="66" t="s">
        <v>36</v>
      </c>
      <c r="C133" s="66">
        <f ca="1">OFFSET(Manobras!I1,'Planilha Base'!A31,0)</f>
        <v>0</v>
      </c>
      <c r="D133" s="106" t="s">
        <v>851</v>
      </c>
      <c r="E133" s="66" t="s">
        <v>36</v>
      </c>
      <c r="F133" s="66">
        <f ca="1">OFFSET(Manobras!I1,'Planilha Base'!A32,0)</f>
        <v>0</v>
      </c>
      <c r="G133" s="106" t="s">
        <v>851</v>
      </c>
      <c r="H133" s="66" t="s">
        <v>36</v>
      </c>
      <c r="I133" s="66">
        <f ca="1">OFFSET(Manobras!I1,'Planilha Base'!A33,0)</f>
        <v>0</v>
      </c>
    </row>
    <row r="134" spans="1:9" ht="16.5" x14ac:dyDescent="0.25">
      <c r="A134" s="107"/>
      <c r="B134" s="66" t="s">
        <v>212</v>
      </c>
      <c r="C134" s="66">
        <f ca="1">OFFSET(Manobras!J1,'Planilha Base'!A31,0)</f>
        <v>0</v>
      </c>
      <c r="D134" s="107"/>
      <c r="E134" s="66" t="s">
        <v>212</v>
      </c>
      <c r="F134" s="66">
        <f ca="1">OFFSET(Manobras!J1,'Planilha Base'!A32,0)</f>
        <v>0</v>
      </c>
      <c r="G134" s="107"/>
      <c r="H134" s="66" t="s">
        <v>212</v>
      </c>
      <c r="I134" s="66">
        <f ca="1">OFFSET(Manobras!J1,'Planilha Base'!A33,0)</f>
        <v>0</v>
      </c>
    </row>
    <row r="135" spans="1:9" x14ac:dyDescent="0.25">
      <c r="A135" s="94">
        <f ca="1">OFFSET(Manobras!K1,'Planilha Base'!A31,0)</f>
        <v>0</v>
      </c>
      <c r="B135" s="95"/>
      <c r="C135" s="96"/>
      <c r="D135" s="94">
        <f ca="1">OFFSET(Manobras!K1,'Planilha Base'!A32,0)</f>
        <v>0</v>
      </c>
      <c r="E135" s="95"/>
      <c r="F135" s="96"/>
      <c r="G135" s="94">
        <f ca="1">OFFSET(Manobras!K1,'Planilha Base'!A33,0)</f>
        <v>0</v>
      </c>
      <c r="H135" s="95"/>
      <c r="I135" s="96"/>
    </row>
    <row r="136" spans="1:9" x14ac:dyDescent="0.25">
      <c r="A136" s="97"/>
      <c r="B136" s="98"/>
      <c r="C136" s="99"/>
      <c r="D136" s="97"/>
      <c r="E136" s="98"/>
      <c r="F136" s="99"/>
      <c r="G136" s="97"/>
      <c r="H136" s="98"/>
      <c r="I136" s="99"/>
    </row>
    <row r="137" spans="1:9" x14ac:dyDescent="0.25">
      <c r="A137" s="97"/>
      <c r="B137" s="98"/>
      <c r="C137" s="99"/>
      <c r="D137" s="97"/>
      <c r="E137" s="98"/>
      <c r="F137" s="99"/>
      <c r="G137" s="97"/>
      <c r="H137" s="98"/>
      <c r="I137" s="99"/>
    </row>
    <row r="138" spans="1:9" x14ac:dyDescent="0.25">
      <c r="A138" s="97"/>
      <c r="B138" s="98"/>
      <c r="C138" s="99"/>
      <c r="D138" s="97"/>
      <c r="E138" s="98"/>
      <c r="F138" s="99"/>
      <c r="G138" s="97"/>
      <c r="H138" s="98"/>
      <c r="I138" s="99"/>
    </row>
    <row r="139" spans="1:9" x14ac:dyDescent="0.25">
      <c r="A139" s="97"/>
      <c r="B139" s="98"/>
      <c r="C139" s="99"/>
      <c r="D139" s="97"/>
      <c r="E139" s="98"/>
      <c r="F139" s="99"/>
      <c r="G139" s="97"/>
      <c r="H139" s="98"/>
      <c r="I139" s="99"/>
    </row>
    <row r="140" spans="1:9" x14ac:dyDescent="0.25">
      <c r="A140" s="97"/>
      <c r="B140" s="98"/>
      <c r="C140" s="99"/>
      <c r="D140" s="97"/>
      <c r="E140" s="98"/>
      <c r="F140" s="99"/>
      <c r="G140" s="97"/>
      <c r="H140" s="98"/>
      <c r="I140" s="99"/>
    </row>
    <row r="141" spans="1:9" x14ac:dyDescent="0.25">
      <c r="A141" s="97"/>
      <c r="B141" s="98"/>
      <c r="C141" s="99"/>
      <c r="D141" s="97"/>
      <c r="E141" s="98"/>
      <c r="F141" s="99"/>
      <c r="G141" s="97"/>
      <c r="H141" s="98"/>
      <c r="I141" s="99"/>
    </row>
    <row r="142" spans="1:9" x14ac:dyDescent="0.25">
      <c r="A142" s="100"/>
      <c r="B142" s="101"/>
      <c r="C142" s="102"/>
      <c r="D142" s="100"/>
      <c r="E142" s="101"/>
      <c r="F142" s="102"/>
      <c r="G142" s="100"/>
      <c r="H142" s="101"/>
      <c r="I142" s="102"/>
    </row>
    <row r="145" spans="1:9" ht="16.5" x14ac:dyDescent="0.35">
      <c r="A145" s="91">
        <f ca="1">OFFSET(Manobras!BJ1,'Planilha Base'!A34,0)</f>
        <v>0</v>
      </c>
      <c r="B145" s="93"/>
      <c r="C145" s="92"/>
      <c r="D145" s="91">
        <f ca="1">OFFSET(Manobras!BJ1,'Planilha Base'!A35,0)</f>
        <v>0</v>
      </c>
      <c r="E145" s="93"/>
      <c r="F145" s="92"/>
      <c r="G145" s="91">
        <f ca="1">OFFSET(Manobras!BJ1,'Planilha Base'!A36,0)</f>
        <v>0</v>
      </c>
      <c r="H145" s="93"/>
      <c r="I145" s="92"/>
    </row>
    <row r="146" spans="1:9" ht="16.5" x14ac:dyDescent="0.35">
      <c r="A146" s="63" t="s">
        <v>10</v>
      </c>
      <c r="B146" s="91">
        <f ca="1">OFFSET(Manobras!C1,'Planilha Base'!A34,0)</f>
        <v>0</v>
      </c>
      <c r="C146" s="92"/>
      <c r="D146" s="63" t="s">
        <v>10</v>
      </c>
      <c r="E146" s="91">
        <f ca="1">OFFSET(Manobras!C1,'Planilha Base'!A35,0)</f>
        <v>0</v>
      </c>
      <c r="F146" s="92"/>
      <c r="G146" s="63" t="s">
        <v>10</v>
      </c>
      <c r="H146" s="91">
        <f ca="1">OFFSET(Manobras!C1,'Planilha Base'!A36,0)</f>
        <v>0</v>
      </c>
      <c r="I146" s="92"/>
    </row>
    <row r="147" spans="1:9" ht="16.5" x14ac:dyDescent="0.35">
      <c r="A147" s="64" t="s">
        <v>649</v>
      </c>
      <c r="B147" s="64" t="s">
        <v>552</v>
      </c>
      <c r="C147" s="64" t="s">
        <v>553</v>
      </c>
      <c r="D147" s="64" t="s">
        <v>649</v>
      </c>
      <c r="E147" s="64" t="s">
        <v>552</v>
      </c>
      <c r="F147" s="64" t="s">
        <v>553</v>
      </c>
      <c r="G147" s="64" t="s">
        <v>649</v>
      </c>
      <c r="H147" s="64" t="s">
        <v>552</v>
      </c>
      <c r="I147" s="64" t="s">
        <v>553</v>
      </c>
    </row>
    <row r="148" spans="1:9" ht="16.5" x14ac:dyDescent="0.35">
      <c r="A148" s="31">
        <f ca="1">OFFSET(Manobras!D1,'Planilha Base'!A34,0)</f>
        <v>0</v>
      </c>
      <c r="B148" s="31">
        <f ca="1">OFFSET(Manobras!E1,'Planilha Base'!A34,0)</f>
        <v>0</v>
      </c>
      <c r="C148" s="31">
        <f ca="1">OFFSET(Manobras!F1,'Planilha Base'!A34,0)</f>
        <v>0</v>
      </c>
      <c r="D148" s="31">
        <f ca="1">OFFSET(Manobras!D1,'Planilha Base'!A35,0)</f>
        <v>0</v>
      </c>
      <c r="E148" s="31">
        <f ca="1">OFFSET(Manobras!E1,'Planilha Base'!A35,0)</f>
        <v>0</v>
      </c>
      <c r="F148" s="31">
        <f ca="1">OFFSET(Manobras!F1,'Planilha Base'!A35,0)</f>
        <v>0</v>
      </c>
      <c r="G148" s="31">
        <f ca="1">OFFSET(Manobras!D1,'Planilha Base'!A36,0)</f>
        <v>0</v>
      </c>
      <c r="H148" s="31">
        <f ca="1">OFFSET(Manobras!E1,'Planilha Base'!A36,0)</f>
        <v>0</v>
      </c>
      <c r="I148" s="31">
        <f ca="1">OFFSET(Manobras!F1,'Planilha Base'!A36,0)</f>
        <v>0</v>
      </c>
    </row>
    <row r="149" spans="1:9" ht="16.5" x14ac:dyDescent="0.35">
      <c r="A149" s="65" t="s">
        <v>12</v>
      </c>
      <c r="B149" s="91">
        <f ca="1">OFFSET(Manobras!H1,'Planilha Base'!A34,0)</f>
        <v>0</v>
      </c>
      <c r="C149" s="92"/>
      <c r="D149" s="65" t="s">
        <v>12</v>
      </c>
      <c r="E149" s="91">
        <f ca="1">OFFSET(Manobras!H1,'Planilha Base'!A35,0)</f>
        <v>0</v>
      </c>
      <c r="F149" s="92"/>
      <c r="G149" s="65" t="s">
        <v>12</v>
      </c>
      <c r="H149" s="91">
        <f ca="1">OFFSET(Manobras!H1,'Planilha Base'!A36,0)</f>
        <v>0</v>
      </c>
      <c r="I149" s="92"/>
    </row>
    <row r="150" spans="1:9" ht="16.5" x14ac:dyDescent="0.25">
      <c r="A150" s="106" t="s">
        <v>851</v>
      </c>
      <c r="B150" s="66" t="s">
        <v>36</v>
      </c>
      <c r="C150" s="66">
        <f ca="1">OFFSET(Manobras!I1,'Planilha Base'!A34,0)</f>
        <v>0</v>
      </c>
      <c r="D150" s="106" t="s">
        <v>851</v>
      </c>
      <c r="E150" s="66" t="s">
        <v>36</v>
      </c>
      <c r="F150" s="66">
        <f ca="1">OFFSET(Manobras!I1,'Planilha Base'!A35,0)</f>
        <v>0</v>
      </c>
      <c r="G150" s="106" t="s">
        <v>851</v>
      </c>
      <c r="H150" s="66" t="s">
        <v>36</v>
      </c>
      <c r="I150" s="66">
        <f ca="1">OFFSET(Manobras!I1,'Planilha Base'!A36,0)</f>
        <v>0</v>
      </c>
    </row>
    <row r="151" spans="1:9" ht="16.5" x14ac:dyDescent="0.25">
      <c r="A151" s="107"/>
      <c r="B151" s="66" t="s">
        <v>212</v>
      </c>
      <c r="C151" s="66">
        <f ca="1">OFFSET(Manobras!J1,'Planilha Base'!A34,0)</f>
        <v>0</v>
      </c>
      <c r="D151" s="107"/>
      <c r="E151" s="66" t="s">
        <v>212</v>
      </c>
      <c r="F151" s="66">
        <f ca="1">OFFSET(Manobras!J1,'Planilha Base'!A35,0)</f>
        <v>0</v>
      </c>
      <c r="G151" s="107"/>
      <c r="H151" s="66" t="s">
        <v>212</v>
      </c>
      <c r="I151" s="66">
        <f ca="1">OFFSET(Manobras!J1,'Planilha Base'!A36,0)</f>
        <v>0</v>
      </c>
    </row>
    <row r="152" spans="1:9" x14ac:dyDescent="0.25">
      <c r="A152" s="94">
        <f ca="1">OFFSET(Manobras!K1,'Planilha Base'!A34,0)</f>
        <v>0</v>
      </c>
      <c r="B152" s="95"/>
      <c r="C152" s="96"/>
      <c r="D152" s="94">
        <f ca="1">OFFSET(Manobras!K1,'Planilha Base'!A35,0)</f>
        <v>0</v>
      </c>
      <c r="E152" s="95"/>
      <c r="F152" s="96"/>
      <c r="G152" s="94">
        <f ca="1">OFFSET(Manobras!K1,'Planilha Base'!A36,0)</f>
        <v>0</v>
      </c>
      <c r="H152" s="95"/>
      <c r="I152" s="96"/>
    </row>
    <row r="153" spans="1:9" x14ac:dyDescent="0.25">
      <c r="A153" s="97"/>
      <c r="B153" s="98"/>
      <c r="C153" s="99"/>
      <c r="D153" s="97"/>
      <c r="E153" s="98"/>
      <c r="F153" s="99"/>
      <c r="G153" s="97"/>
      <c r="H153" s="98"/>
      <c r="I153" s="99"/>
    </row>
    <row r="154" spans="1:9" x14ac:dyDescent="0.25">
      <c r="A154" s="97"/>
      <c r="B154" s="98"/>
      <c r="C154" s="99"/>
      <c r="D154" s="97"/>
      <c r="E154" s="98"/>
      <c r="F154" s="99"/>
      <c r="G154" s="97"/>
      <c r="H154" s="98"/>
      <c r="I154" s="99"/>
    </row>
    <row r="155" spans="1:9" x14ac:dyDescent="0.25">
      <c r="A155" s="97"/>
      <c r="B155" s="98"/>
      <c r="C155" s="99"/>
      <c r="D155" s="97"/>
      <c r="E155" s="98"/>
      <c r="F155" s="99"/>
      <c r="G155" s="97"/>
      <c r="H155" s="98"/>
      <c r="I155" s="99"/>
    </row>
    <row r="156" spans="1:9" x14ac:dyDescent="0.25">
      <c r="A156" s="97"/>
      <c r="B156" s="98"/>
      <c r="C156" s="99"/>
      <c r="D156" s="97"/>
      <c r="E156" s="98"/>
      <c r="F156" s="99"/>
      <c r="G156" s="97"/>
      <c r="H156" s="98"/>
      <c r="I156" s="99"/>
    </row>
    <row r="157" spans="1:9" x14ac:dyDescent="0.25">
      <c r="A157" s="97"/>
      <c r="B157" s="98"/>
      <c r="C157" s="99"/>
      <c r="D157" s="97"/>
      <c r="E157" s="98"/>
      <c r="F157" s="99"/>
      <c r="G157" s="97"/>
      <c r="H157" s="98"/>
      <c r="I157" s="99"/>
    </row>
    <row r="158" spans="1:9" x14ac:dyDescent="0.25">
      <c r="A158" s="97"/>
      <c r="B158" s="98"/>
      <c r="C158" s="99"/>
      <c r="D158" s="97"/>
      <c r="E158" s="98"/>
      <c r="F158" s="99"/>
      <c r="G158" s="97"/>
      <c r="H158" s="98"/>
      <c r="I158" s="99"/>
    </row>
    <row r="159" spans="1:9" x14ac:dyDescent="0.25">
      <c r="A159" s="100"/>
      <c r="B159" s="101"/>
      <c r="C159" s="102"/>
      <c r="D159" s="100"/>
      <c r="E159" s="101"/>
      <c r="F159" s="102"/>
      <c r="G159" s="100"/>
      <c r="H159" s="101"/>
      <c r="I159" s="102"/>
    </row>
    <row r="160" spans="1:9" ht="16.5" x14ac:dyDescent="0.35">
      <c r="A160" s="91">
        <f ca="1">OFFSET(Manobras!BJ1,'Planilha Base'!A37,0)</f>
        <v>0</v>
      </c>
      <c r="B160" s="93"/>
      <c r="C160" s="92"/>
      <c r="D160" s="91">
        <f ca="1">OFFSET(Manobras!BJ1,'Planilha Base'!A38,0)</f>
        <v>0</v>
      </c>
      <c r="E160" s="93"/>
      <c r="F160" s="92"/>
      <c r="G160" s="91">
        <f ca="1">OFFSET(Manobras!BJ1,'Planilha Base'!A39,0)</f>
        <v>0</v>
      </c>
      <c r="H160" s="93"/>
      <c r="I160" s="92"/>
    </row>
    <row r="161" spans="1:9" ht="16.5" x14ac:dyDescent="0.35">
      <c r="A161" s="63" t="s">
        <v>10</v>
      </c>
      <c r="B161" s="91">
        <f ca="1">OFFSET(Manobras!C1,'Planilha Base'!A37,0)</f>
        <v>0</v>
      </c>
      <c r="C161" s="92"/>
      <c r="D161" s="63" t="s">
        <v>10</v>
      </c>
      <c r="E161" s="91">
        <f ca="1">OFFSET(Manobras!C1,'Planilha Base'!A38,0)</f>
        <v>0</v>
      </c>
      <c r="F161" s="92"/>
      <c r="G161" s="63" t="s">
        <v>10</v>
      </c>
      <c r="H161" s="91">
        <f ca="1">OFFSET(Manobras!C1,'Planilha Base'!A39,0)</f>
        <v>0</v>
      </c>
      <c r="I161" s="92"/>
    </row>
    <row r="162" spans="1:9" ht="16.5" x14ac:dyDescent="0.35">
      <c r="A162" s="64" t="s">
        <v>649</v>
      </c>
      <c r="B162" s="64" t="s">
        <v>552</v>
      </c>
      <c r="C162" s="64" t="s">
        <v>553</v>
      </c>
      <c r="D162" s="64" t="s">
        <v>649</v>
      </c>
      <c r="E162" s="64" t="s">
        <v>552</v>
      </c>
      <c r="F162" s="64" t="s">
        <v>553</v>
      </c>
      <c r="G162" s="64" t="s">
        <v>649</v>
      </c>
      <c r="H162" s="64" t="s">
        <v>552</v>
      </c>
      <c r="I162" s="64" t="s">
        <v>553</v>
      </c>
    </row>
    <row r="163" spans="1:9" ht="16.5" x14ac:dyDescent="0.35">
      <c r="A163" s="31">
        <f ca="1">OFFSET(Manobras!D1,'Planilha Base'!A37,0)</f>
        <v>0</v>
      </c>
      <c r="B163" s="31">
        <f ca="1">OFFSET(Manobras!E1,'Planilha Base'!A37,0)</f>
        <v>0</v>
      </c>
      <c r="C163" s="31">
        <f ca="1">OFFSET(Manobras!F1,'Planilha Base'!A37,0)</f>
        <v>0</v>
      </c>
      <c r="D163" s="31">
        <f ca="1">OFFSET(Manobras!D1,'Planilha Base'!A38,0)</f>
        <v>0</v>
      </c>
      <c r="E163" s="31">
        <f ca="1">OFFSET(Manobras!E1,'Planilha Base'!A38,0)</f>
        <v>0</v>
      </c>
      <c r="F163" s="31">
        <f ca="1">OFFSET(Manobras!F1,'Planilha Base'!A38,0)</f>
        <v>0</v>
      </c>
      <c r="G163" s="31">
        <f ca="1">OFFSET(Manobras!D1,'Planilha Base'!A39,0)</f>
        <v>0</v>
      </c>
      <c r="H163" s="31">
        <f ca="1">OFFSET(Manobras!E1,'Planilha Base'!A39,0)</f>
        <v>0</v>
      </c>
      <c r="I163" s="31">
        <f ca="1">OFFSET(Manobras!F1,'Planilha Base'!A39,0)</f>
        <v>0</v>
      </c>
    </row>
    <row r="164" spans="1:9" ht="16.5" x14ac:dyDescent="0.35">
      <c r="A164" s="65" t="s">
        <v>12</v>
      </c>
      <c r="B164" s="91">
        <f ca="1">OFFSET(Manobras!H1,'Planilha Base'!A37,0)</f>
        <v>0</v>
      </c>
      <c r="C164" s="92"/>
      <c r="D164" s="65" t="s">
        <v>12</v>
      </c>
      <c r="E164" s="91">
        <f ca="1">OFFSET(Manobras!H1,'Planilha Base'!A38,0)</f>
        <v>0</v>
      </c>
      <c r="F164" s="92"/>
      <c r="G164" s="65" t="s">
        <v>12</v>
      </c>
      <c r="H164" s="91">
        <f ca="1">OFFSET(Manobras!H1,'Planilha Base'!A39,0)</f>
        <v>0</v>
      </c>
      <c r="I164" s="92"/>
    </row>
    <row r="165" spans="1:9" ht="16.5" x14ac:dyDescent="0.25">
      <c r="A165" s="106" t="s">
        <v>851</v>
      </c>
      <c r="B165" s="66" t="s">
        <v>36</v>
      </c>
      <c r="C165" s="66">
        <f ca="1">OFFSET(Manobras!I1,'Planilha Base'!A37,0)</f>
        <v>0</v>
      </c>
      <c r="D165" s="106" t="s">
        <v>851</v>
      </c>
      <c r="E165" s="66" t="s">
        <v>36</v>
      </c>
      <c r="F165" s="66">
        <f ca="1">OFFSET(Manobras!I1,'Planilha Base'!A38,0)</f>
        <v>0</v>
      </c>
      <c r="G165" s="106" t="s">
        <v>851</v>
      </c>
      <c r="H165" s="66" t="s">
        <v>36</v>
      </c>
      <c r="I165" s="66">
        <f ca="1">OFFSET(Manobras!I1,'Planilha Base'!A39,0)</f>
        <v>0</v>
      </c>
    </row>
    <row r="166" spans="1:9" ht="16.5" x14ac:dyDescent="0.25">
      <c r="A166" s="107"/>
      <c r="B166" s="66" t="s">
        <v>212</v>
      </c>
      <c r="C166" s="66">
        <f ca="1">OFFSET(Manobras!J1,'Planilha Base'!A37,0)</f>
        <v>0</v>
      </c>
      <c r="D166" s="107"/>
      <c r="E166" s="66" t="s">
        <v>212</v>
      </c>
      <c r="F166" s="66">
        <f ca="1">OFFSET(Manobras!J1,'Planilha Base'!A38,0)</f>
        <v>0</v>
      </c>
      <c r="G166" s="107"/>
      <c r="H166" s="66" t="s">
        <v>212</v>
      </c>
      <c r="I166" s="66">
        <f ca="1">OFFSET(Manobras!J1,'Planilha Base'!A39,0)</f>
        <v>0</v>
      </c>
    </row>
    <row r="167" spans="1:9" x14ac:dyDescent="0.25">
      <c r="A167" s="94">
        <f ca="1">OFFSET(Manobras!K1,'Planilha Base'!A37,0)</f>
        <v>0</v>
      </c>
      <c r="B167" s="95"/>
      <c r="C167" s="96"/>
      <c r="D167" s="94">
        <f ca="1">OFFSET(Manobras!K1,'Planilha Base'!A38,0)</f>
        <v>0</v>
      </c>
      <c r="E167" s="95"/>
      <c r="F167" s="96"/>
      <c r="G167" s="94">
        <f ca="1">OFFSET(Manobras!K1,'Planilha Base'!A39,0)</f>
        <v>0</v>
      </c>
      <c r="H167" s="95"/>
      <c r="I167" s="96"/>
    </row>
    <row r="168" spans="1:9" x14ac:dyDescent="0.25">
      <c r="A168" s="97"/>
      <c r="B168" s="98"/>
      <c r="C168" s="99"/>
      <c r="D168" s="97"/>
      <c r="E168" s="98"/>
      <c r="F168" s="99"/>
      <c r="G168" s="97"/>
      <c r="H168" s="98"/>
      <c r="I168" s="99"/>
    </row>
    <row r="169" spans="1:9" x14ac:dyDescent="0.25">
      <c r="A169" s="97"/>
      <c r="B169" s="98"/>
      <c r="C169" s="99"/>
      <c r="D169" s="97"/>
      <c r="E169" s="98"/>
      <c r="F169" s="99"/>
      <c r="G169" s="97"/>
      <c r="H169" s="98"/>
      <c r="I169" s="99"/>
    </row>
    <row r="170" spans="1:9" x14ac:dyDescent="0.25">
      <c r="A170" s="97"/>
      <c r="B170" s="98"/>
      <c r="C170" s="99"/>
      <c r="D170" s="97"/>
      <c r="E170" s="98"/>
      <c r="F170" s="99"/>
      <c r="G170" s="97"/>
      <c r="H170" s="98"/>
      <c r="I170" s="99"/>
    </row>
    <row r="171" spans="1:9" x14ac:dyDescent="0.25">
      <c r="A171" s="97"/>
      <c r="B171" s="98"/>
      <c r="C171" s="99"/>
      <c r="D171" s="97"/>
      <c r="E171" s="98"/>
      <c r="F171" s="99"/>
      <c r="G171" s="97"/>
      <c r="H171" s="98"/>
      <c r="I171" s="99"/>
    </row>
    <row r="172" spans="1:9" x14ac:dyDescent="0.25">
      <c r="A172" s="97"/>
      <c r="B172" s="98"/>
      <c r="C172" s="99"/>
      <c r="D172" s="97"/>
      <c r="E172" s="98"/>
      <c r="F172" s="99"/>
      <c r="G172" s="97"/>
      <c r="H172" s="98"/>
      <c r="I172" s="99"/>
    </row>
    <row r="173" spans="1:9" x14ac:dyDescent="0.25">
      <c r="A173" s="97"/>
      <c r="B173" s="98"/>
      <c r="C173" s="99"/>
      <c r="D173" s="97"/>
      <c r="E173" s="98"/>
      <c r="F173" s="99"/>
      <c r="G173" s="97"/>
      <c r="H173" s="98"/>
      <c r="I173" s="99"/>
    </row>
    <row r="174" spans="1:9" x14ac:dyDescent="0.25">
      <c r="A174" s="100"/>
      <c r="B174" s="101"/>
      <c r="C174" s="102"/>
      <c r="D174" s="100"/>
      <c r="E174" s="101"/>
      <c r="F174" s="102"/>
      <c r="G174" s="117"/>
      <c r="H174" s="118"/>
      <c r="I174" s="119"/>
    </row>
    <row r="175" spans="1:9" ht="16.5" x14ac:dyDescent="0.35">
      <c r="A175" s="91">
        <f ca="1">OFFSET(Manobras!BJ1,'Planilha Base'!A40,0)</f>
        <v>0</v>
      </c>
      <c r="B175" s="93"/>
      <c r="C175" s="92"/>
      <c r="D175" s="91">
        <f ca="1">OFFSET(Manobras!BJ1,'Planilha Base'!A41,0)</f>
        <v>0</v>
      </c>
      <c r="E175" s="93"/>
      <c r="F175" s="92"/>
      <c r="G175" s="91" t="s">
        <v>852</v>
      </c>
      <c r="H175" s="93"/>
      <c r="I175" s="92"/>
    </row>
    <row r="176" spans="1:9" ht="16.5" x14ac:dyDescent="0.35">
      <c r="A176" s="63" t="s">
        <v>10</v>
      </c>
      <c r="B176" s="91">
        <f ca="1">OFFSET(Manobras!C1,'Planilha Base'!A40,0)</f>
        <v>0</v>
      </c>
      <c r="C176" s="92"/>
      <c r="D176" s="63" t="s">
        <v>10</v>
      </c>
      <c r="E176" s="91">
        <f ca="1">OFFSET(Manobras!C1,'Planilha Base'!A41,0)</f>
        <v>0</v>
      </c>
      <c r="F176" s="92"/>
      <c r="G176" s="63" t="s">
        <v>10</v>
      </c>
      <c r="H176" s="91" t="s">
        <v>54</v>
      </c>
      <c r="I176" s="92"/>
    </row>
    <row r="177" spans="1:9" ht="16.5" x14ac:dyDescent="0.35">
      <c r="A177" s="64" t="s">
        <v>649</v>
      </c>
      <c r="B177" s="64" t="s">
        <v>552</v>
      </c>
      <c r="C177" s="64" t="s">
        <v>553</v>
      </c>
      <c r="D177" s="64" t="s">
        <v>649</v>
      </c>
      <c r="E177" s="64" t="s">
        <v>552</v>
      </c>
      <c r="F177" s="64" t="s">
        <v>553</v>
      </c>
      <c r="G177" s="64" t="s">
        <v>649</v>
      </c>
      <c r="H177" s="64" t="s">
        <v>552</v>
      </c>
      <c r="I177" s="64" t="s">
        <v>553</v>
      </c>
    </row>
    <row r="178" spans="1:9" ht="16.5" x14ac:dyDescent="0.35">
      <c r="A178" s="31">
        <f ca="1">OFFSET(Manobras!D1,'Planilha Base'!A40,0)</f>
        <v>0</v>
      </c>
      <c r="B178" s="31">
        <f ca="1">OFFSET(Manobras!E1,'Planilha Base'!A40,0)</f>
        <v>0</v>
      </c>
      <c r="C178" s="31">
        <f ca="1">OFFSET(Manobras!F1,'Planilha Base'!A40,0)</f>
        <v>0</v>
      </c>
      <c r="D178" s="31">
        <f ca="1">OFFSET(Manobras!D1,'Planilha Base'!A41,0)</f>
        <v>0</v>
      </c>
      <c r="E178" s="31">
        <f ca="1">OFFSET(Manobras!E1,'Planilha Base'!A41,0)</f>
        <v>0</v>
      </c>
      <c r="F178" s="31">
        <f ca="1">OFFSET(Manobras!F1,'Planilha Base'!A41,0)</f>
        <v>0</v>
      </c>
      <c r="G178" s="31" t="s">
        <v>14</v>
      </c>
      <c r="H178" s="31" t="s">
        <v>14</v>
      </c>
      <c r="I178" s="31" t="s">
        <v>14</v>
      </c>
    </row>
    <row r="179" spans="1:9" ht="16.5" x14ac:dyDescent="0.35">
      <c r="A179" s="65" t="s">
        <v>12</v>
      </c>
      <c r="B179" s="91">
        <f ca="1">OFFSET(Manobras!H1,'Planilha Base'!A41,0)</f>
        <v>0</v>
      </c>
      <c r="C179" s="92"/>
      <c r="D179" s="65" t="s">
        <v>12</v>
      </c>
      <c r="E179" s="91">
        <f ca="1">OFFSET(Manobras!H1,'Planilha Base'!A42,0)</f>
        <v>0</v>
      </c>
      <c r="F179" s="92"/>
      <c r="G179" s="65" t="s">
        <v>12</v>
      </c>
      <c r="H179" s="91" t="s">
        <v>54</v>
      </c>
      <c r="I179" s="92"/>
    </row>
    <row r="180" spans="1:9" ht="16.5" x14ac:dyDescent="0.25">
      <c r="A180" s="106" t="s">
        <v>851</v>
      </c>
      <c r="B180" s="66" t="s">
        <v>36</v>
      </c>
      <c r="C180" s="66">
        <f ca="1">OFFSET(Manobras!I1,'Planilha Base'!A40,0)</f>
        <v>0</v>
      </c>
      <c r="D180" s="106" t="s">
        <v>851</v>
      </c>
      <c r="E180" s="66" t="s">
        <v>36</v>
      </c>
      <c r="F180" s="66">
        <f ca="1">OFFSET(Manobras!I1,'Planilha Base'!A41,0)</f>
        <v>0</v>
      </c>
      <c r="G180" s="106" t="s">
        <v>851</v>
      </c>
      <c r="H180" s="66" t="s">
        <v>36</v>
      </c>
      <c r="I180" s="66"/>
    </row>
    <row r="181" spans="1:9" ht="16.5" x14ac:dyDescent="0.25">
      <c r="A181" s="107"/>
      <c r="B181" s="66" t="s">
        <v>212</v>
      </c>
      <c r="C181" s="66">
        <f ca="1">OFFSET(Manobras!J1,'Planilha Base'!A40,0)</f>
        <v>0</v>
      </c>
      <c r="D181" s="107"/>
      <c r="E181" s="66" t="s">
        <v>212</v>
      </c>
      <c r="F181" s="66">
        <f ca="1">OFFSET(Manobras!J1,'Planilha Base'!A41,0)</f>
        <v>0</v>
      </c>
      <c r="G181" s="107"/>
      <c r="H181" s="66" t="s">
        <v>212</v>
      </c>
      <c r="I181" s="66"/>
    </row>
    <row r="182" spans="1:9" x14ac:dyDescent="0.25">
      <c r="A182" s="94">
        <f ca="1">OFFSET(Manobras!K1,'Planilha Base'!A40,0)</f>
        <v>0</v>
      </c>
      <c r="B182" s="95"/>
      <c r="C182" s="96"/>
      <c r="D182" s="94">
        <f ca="1">OFFSET(Manobras!K1,'Planilha Base'!A41,0)</f>
        <v>0</v>
      </c>
      <c r="E182" s="95"/>
      <c r="F182" s="96"/>
      <c r="G182" s="94"/>
      <c r="H182" s="95"/>
      <c r="I182" s="96"/>
    </row>
    <row r="183" spans="1:9" x14ac:dyDescent="0.25">
      <c r="A183" s="97"/>
      <c r="B183" s="98"/>
      <c r="C183" s="99"/>
      <c r="D183" s="97"/>
      <c r="E183" s="98"/>
      <c r="F183" s="99"/>
      <c r="G183" s="97"/>
      <c r="H183" s="98"/>
      <c r="I183" s="99"/>
    </row>
    <row r="184" spans="1:9" x14ac:dyDescent="0.25">
      <c r="A184" s="97"/>
      <c r="B184" s="98"/>
      <c r="C184" s="99"/>
      <c r="D184" s="97"/>
      <c r="E184" s="98"/>
      <c r="F184" s="99"/>
      <c r="G184" s="97"/>
      <c r="H184" s="98"/>
      <c r="I184" s="99"/>
    </row>
    <row r="185" spans="1:9" x14ac:dyDescent="0.25">
      <c r="A185" s="97"/>
      <c r="B185" s="98"/>
      <c r="C185" s="99"/>
      <c r="D185" s="97"/>
      <c r="E185" s="98"/>
      <c r="F185" s="99"/>
      <c r="G185" s="97"/>
      <c r="H185" s="98"/>
      <c r="I185" s="99"/>
    </row>
    <row r="186" spans="1:9" x14ac:dyDescent="0.25">
      <c r="A186" s="97"/>
      <c r="B186" s="98"/>
      <c r="C186" s="99"/>
      <c r="D186" s="97"/>
      <c r="E186" s="98"/>
      <c r="F186" s="99"/>
      <c r="G186" s="97"/>
      <c r="H186" s="98"/>
      <c r="I186" s="99"/>
    </row>
    <row r="187" spans="1:9" x14ac:dyDescent="0.25">
      <c r="A187" s="97"/>
      <c r="B187" s="98"/>
      <c r="C187" s="99"/>
      <c r="D187" s="97"/>
      <c r="E187" s="98"/>
      <c r="F187" s="99"/>
      <c r="G187" s="97"/>
      <c r="H187" s="98"/>
      <c r="I187" s="99"/>
    </row>
    <row r="188" spans="1:9" x14ac:dyDescent="0.25">
      <c r="A188" s="97"/>
      <c r="B188" s="98"/>
      <c r="C188" s="99"/>
      <c r="D188" s="97"/>
      <c r="E188" s="98"/>
      <c r="F188" s="99"/>
      <c r="G188" s="97"/>
      <c r="H188" s="98"/>
      <c r="I188" s="99"/>
    </row>
    <row r="189" spans="1:9" x14ac:dyDescent="0.25">
      <c r="A189" s="100"/>
      <c r="B189" s="101"/>
      <c r="C189" s="102"/>
      <c r="D189" s="100"/>
      <c r="E189" s="101"/>
      <c r="F189" s="102"/>
      <c r="G189" s="100"/>
      <c r="H189" s="101"/>
      <c r="I189" s="102"/>
    </row>
    <row r="193" spans="1:9" ht="19.5" x14ac:dyDescent="0.4">
      <c r="A193" s="124" t="s">
        <v>853</v>
      </c>
      <c r="B193" s="125"/>
      <c r="C193" s="125"/>
      <c r="D193" s="125"/>
      <c r="E193" s="125"/>
      <c r="F193" s="125"/>
      <c r="G193" s="125"/>
      <c r="H193" s="125"/>
      <c r="I193" s="126"/>
    </row>
    <row r="194" spans="1:9" ht="16.5" x14ac:dyDescent="0.35">
      <c r="A194" s="91" t="s">
        <v>859</v>
      </c>
      <c r="B194" s="123"/>
      <c r="C194" s="77"/>
      <c r="D194" s="91" t="s">
        <v>856</v>
      </c>
      <c r="E194" s="123"/>
      <c r="F194" s="77"/>
      <c r="G194" s="91" t="s">
        <v>857</v>
      </c>
      <c r="H194" s="123"/>
      <c r="I194" s="77"/>
    </row>
    <row r="195" spans="1:9" ht="16.5" x14ac:dyDescent="0.35">
      <c r="A195" s="63" t="s">
        <v>10</v>
      </c>
      <c r="B195" s="91">
        <f ca="1">OFFSET(Manobras!C397,'Planilha Base'!A42,0)+2</f>
        <v>3</v>
      </c>
      <c r="C195" s="92"/>
      <c r="D195" s="63" t="s">
        <v>10</v>
      </c>
      <c r="E195" s="91">
        <f ca="1">OFFSET(Manobras!C397,'Planilha Base'!A43,0)</f>
        <v>1</v>
      </c>
      <c r="F195" s="92"/>
      <c r="G195" s="63" t="s">
        <v>10</v>
      </c>
      <c r="H195" s="91">
        <f ca="1">OFFSET(Manobras!C397,'Planilha Base'!A44,0)-1</f>
        <v>0</v>
      </c>
      <c r="I195" s="92"/>
    </row>
    <row r="196" spans="1:9" ht="16.5" x14ac:dyDescent="0.35">
      <c r="A196" s="127" t="s">
        <v>855</v>
      </c>
      <c r="B196" s="128"/>
      <c r="C196" s="74"/>
      <c r="D196" s="127" t="s">
        <v>855</v>
      </c>
      <c r="E196" s="128"/>
      <c r="F196" s="74"/>
      <c r="G196" s="127" t="s">
        <v>855</v>
      </c>
      <c r="H196" s="128"/>
      <c r="I196" s="74"/>
    </row>
    <row r="197" spans="1:9" ht="16.5" x14ac:dyDescent="0.35">
      <c r="A197" s="91">
        <f ca="1">OFFSET(Manobras!D397,'Planilha Base'!A42,0)-1</f>
        <v>0</v>
      </c>
      <c r="B197" s="93"/>
      <c r="C197" s="92"/>
      <c r="D197" s="91">
        <f ca="1">OFFSET(Manobras!D397,'Planilha Base'!A43,0)+1</f>
        <v>2</v>
      </c>
      <c r="E197" s="93"/>
      <c r="F197" s="92"/>
      <c r="G197" s="91">
        <f ca="1">OFFSET(Manobras!D397,'Planilha Base'!A44,0)+3</f>
        <v>4</v>
      </c>
      <c r="H197" s="93"/>
      <c r="I197" s="92"/>
    </row>
    <row r="198" spans="1:9" ht="16.5" x14ac:dyDescent="0.35">
      <c r="A198" s="65" t="s">
        <v>12</v>
      </c>
      <c r="B198" s="91">
        <f ca="1">OFFSET(Manobras!H397,'Planilha Base'!A42,0)</f>
        <v>0</v>
      </c>
      <c r="C198" s="92"/>
      <c r="D198" s="65" t="s">
        <v>12</v>
      </c>
      <c r="E198" s="91">
        <f ca="1">OFFSET(Manobras!H397,'Planilha Base'!A43,0)</f>
        <v>0</v>
      </c>
      <c r="F198" s="92"/>
      <c r="G198" s="65" t="s">
        <v>12</v>
      </c>
      <c r="H198" s="91">
        <f ca="1">OFFSET(Manobras!H397,'Planilha Base'!A44,0)-1</f>
        <v>-1</v>
      </c>
      <c r="I198" s="92"/>
    </row>
    <row r="199" spans="1:9" ht="16.5" x14ac:dyDescent="0.25">
      <c r="A199" s="106" t="s">
        <v>851</v>
      </c>
      <c r="B199" s="66" t="s">
        <v>36</v>
      </c>
      <c r="C199" s="66"/>
      <c r="D199" s="106" t="s">
        <v>851</v>
      </c>
      <c r="E199" s="66" t="s">
        <v>36</v>
      </c>
      <c r="F199" s="66"/>
      <c r="G199" s="106" t="s">
        <v>851</v>
      </c>
      <c r="H199" s="66" t="s">
        <v>36</v>
      </c>
      <c r="I199" s="66"/>
    </row>
    <row r="200" spans="1:9" ht="16.5" x14ac:dyDescent="0.25">
      <c r="A200" s="107"/>
      <c r="B200" s="66" t="s">
        <v>212</v>
      </c>
      <c r="C200" s="66"/>
      <c r="D200" s="107"/>
      <c r="E200" s="66" t="s">
        <v>212</v>
      </c>
      <c r="F200" s="66"/>
      <c r="G200" s="107"/>
      <c r="H200" s="66" t="s">
        <v>212</v>
      </c>
      <c r="I200" s="66"/>
    </row>
    <row r="201" spans="1:9" x14ac:dyDescent="0.25">
      <c r="A201" s="94"/>
      <c r="B201" s="95"/>
      <c r="C201" s="96"/>
      <c r="D201" s="94"/>
      <c r="E201" s="95"/>
      <c r="F201" s="96"/>
      <c r="G201" s="94"/>
      <c r="H201" s="95"/>
      <c r="I201" s="96"/>
    </row>
    <row r="202" spans="1:9" x14ac:dyDescent="0.25">
      <c r="A202" s="97"/>
      <c r="B202" s="98"/>
      <c r="C202" s="99"/>
      <c r="D202" s="97"/>
      <c r="E202" s="98"/>
      <c r="F202" s="99"/>
      <c r="G202" s="97"/>
      <c r="H202" s="98"/>
      <c r="I202" s="99"/>
    </row>
    <row r="203" spans="1:9" x14ac:dyDescent="0.25">
      <c r="A203" s="97"/>
      <c r="B203" s="98"/>
      <c r="C203" s="99"/>
      <c r="D203" s="97"/>
      <c r="E203" s="98"/>
      <c r="F203" s="99"/>
      <c r="G203" s="97"/>
      <c r="H203" s="98"/>
      <c r="I203" s="99"/>
    </row>
    <row r="204" spans="1:9" x14ac:dyDescent="0.25">
      <c r="A204" s="97"/>
      <c r="B204" s="98"/>
      <c r="C204" s="99"/>
      <c r="D204" s="97"/>
      <c r="E204" s="98"/>
      <c r="F204" s="99"/>
      <c r="G204" s="97"/>
      <c r="H204" s="98"/>
      <c r="I204" s="99"/>
    </row>
    <row r="205" spans="1:9" x14ac:dyDescent="0.25">
      <c r="A205" s="97"/>
      <c r="B205" s="98"/>
      <c r="C205" s="99"/>
      <c r="D205" s="97"/>
      <c r="E205" s="98"/>
      <c r="F205" s="99"/>
      <c r="G205" s="97"/>
      <c r="H205" s="98"/>
      <c r="I205" s="99"/>
    </row>
    <row r="206" spans="1:9" x14ac:dyDescent="0.25">
      <c r="A206" s="97"/>
      <c r="B206" s="98"/>
      <c r="C206" s="99"/>
      <c r="D206" s="97"/>
      <c r="E206" s="98"/>
      <c r="F206" s="99"/>
      <c r="G206" s="97"/>
      <c r="H206" s="98"/>
      <c r="I206" s="99"/>
    </row>
    <row r="207" spans="1:9" x14ac:dyDescent="0.25">
      <c r="A207" s="97"/>
      <c r="B207" s="98"/>
      <c r="C207" s="99"/>
      <c r="D207" s="97"/>
      <c r="E207" s="98"/>
      <c r="F207" s="99"/>
      <c r="G207" s="97"/>
      <c r="H207" s="98"/>
      <c r="I207" s="99"/>
    </row>
    <row r="208" spans="1:9" x14ac:dyDescent="0.25">
      <c r="A208" s="100"/>
      <c r="B208" s="101"/>
      <c r="C208" s="102"/>
      <c r="D208" s="100"/>
      <c r="E208" s="101"/>
      <c r="F208" s="102"/>
      <c r="G208" s="100"/>
      <c r="H208" s="101"/>
      <c r="I208" s="102"/>
    </row>
    <row r="209" spans="1:9" ht="16.5" x14ac:dyDescent="0.35">
      <c r="A209" s="91" t="s">
        <v>858</v>
      </c>
      <c r="B209" s="123"/>
      <c r="C209" s="77"/>
      <c r="D209" s="91" t="s">
        <v>862</v>
      </c>
      <c r="E209" s="93"/>
      <c r="F209" s="92"/>
      <c r="G209" s="108" t="s">
        <v>860</v>
      </c>
      <c r="H209" s="109"/>
      <c r="I209" s="110"/>
    </row>
    <row r="210" spans="1:9" ht="16.5" x14ac:dyDescent="0.35">
      <c r="A210" s="63" t="s">
        <v>10</v>
      </c>
      <c r="B210" s="91">
        <f ca="1">OFFSET(Manobras!C397,'Planilha Base'!A45,0)-2</f>
        <v>-1</v>
      </c>
      <c r="C210" s="92"/>
      <c r="D210" s="63" t="s">
        <v>10</v>
      </c>
      <c r="E210" s="91">
        <f ca="1">OFFSET(Manobras!C397,'Planilha Base'!A46,0)+3</f>
        <v>4</v>
      </c>
      <c r="F210" s="92"/>
      <c r="G210" s="111"/>
      <c r="H210" s="112"/>
      <c r="I210" s="113"/>
    </row>
    <row r="211" spans="1:9" ht="16.5" x14ac:dyDescent="0.35">
      <c r="A211" s="127" t="s">
        <v>855</v>
      </c>
      <c r="B211" s="128"/>
      <c r="C211" s="74"/>
      <c r="D211" s="127" t="s">
        <v>643</v>
      </c>
      <c r="E211" s="128"/>
      <c r="F211" s="74"/>
      <c r="G211" s="111"/>
      <c r="H211" s="112"/>
      <c r="I211" s="113"/>
    </row>
    <row r="212" spans="1:9" ht="16.5" x14ac:dyDescent="0.35">
      <c r="A212" s="91">
        <f ca="1">OFFSET(Manobras!D397,'Planilha Base'!A45,0)+4</f>
        <v>5</v>
      </c>
      <c r="B212" s="93"/>
      <c r="C212" s="92"/>
      <c r="D212" s="91">
        <f>SUM('Planilha Base'!F2,'Planilha Base'!H4,0)</f>
        <v>0</v>
      </c>
      <c r="E212" s="93"/>
      <c r="F212" s="92"/>
      <c r="G212" s="111"/>
      <c r="H212" s="112"/>
      <c r="I212" s="113"/>
    </row>
    <row r="213" spans="1:9" ht="16.5" x14ac:dyDescent="0.35">
      <c r="A213" s="65" t="s">
        <v>12</v>
      </c>
      <c r="B213" s="91">
        <f ca="1">OFFSET(Manobras!H397,'Planilha Base'!A45,0)-3</f>
        <v>-3</v>
      </c>
      <c r="C213" s="92"/>
      <c r="D213" s="65" t="s">
        <v>12</v>
      </c>
      <c r="E213" s="91" t="s">
        <v>14</v>
      </c>
      <c r="F213" s="92"/>
      <c r="G213" s="111"/>
      <c r="H213" s="112"/>
      <c r="I213" s="113"/>
    </row>
    <row r="214" spans="1:9" ht="16.5" x14ac:dyDescent="0.25">
      <c r="A214" s="106" t="s">
        <v>851</v>
      </c>
      <c r="B214" s="66" t="s">
        <v>36</v>
      </c>
      <c r="C214" s="66"/>
      <c r="D214" s="106" t="s">
        <v>851</v>
      </c>
      <c r="E214" s="66" t="s">
        <v>36</v>
      </c>
      <c r="F214" s="66"/>
      <c r="G214" s="111"/>
      <c r="H214" s="112"/>
      <c r="I214" s="113"/>
    </row>
    <row r="215" spans="1:9" ht="16.5" x14ac:dyDescent="0.25">
      <c r="A215" s="107"/>
      <c r="B215" s="66" t="s">
        <v>212</v>
      </c>
      <c r="C215" s="66">
        <v>1</v>
      </c>
      <c r="D215" s="107"/>
      <c r="E215" s="66" t="s">
        <v>212</v>
      </c>
      <c r="F215" s="66"/>
      <c r="G215" s="111"/>
      <c r="H215" s="112"/>
      <c r="I215" s="113"/>
    </row>
    <row r="216" spans="1:9" x14ac:dyDescent="0.25">
      <c r="A216" s="94"/>
      <c r="B216" s="95"/>
      <c r="C216" s="96"/>
      <c r="D216" s="94"/>
      <c r="E216" s="95"/>
      <c r="F216" s="96"/>
      <c r="G216" s="111"/>
      <c r="H216" s="112"/>
      <c r="I216" s="113"/>
    </row>
    <row r="217" spans="1:9" x14ac:dyDescent="0.25">
      <c r="A217" s="97"/>
      <c r="B217" s="98"/>
      <c r="C217" s="99"/>
      <c r="D217" s="97"/>
      <c r="E217" s="98"/>
      <c r="F217" s="99"/>
      <c r="G217" s="111"/>
      <c r="H217" s="112"/>
      <c r="I217" s="113"/>
    </row>
    <row r="218" spans="1:9" x14ac:dyDescent="0.25">
      <c r="A218" s="97"/>
      <c r="B218" s="98"/>
      <c r="C218" s="99"/>
      <c r="D218" s="97"/>
      <c r="E218" s="98"/>
      <c r="F218" s="99"/>
      <c r="G218" s="111"/>
      <c r="H218" s="112"/>
      <c r="I218" s="113"/>
    </row>
    <row r="219" spans="1:9" x14ac:dyDescent="0.25">
      <c r="A219" s="97"/>
      <c r="B219" s="98"/>
      <c r="C219" s="99"/>
      <c r="D219" s="97"/>
      <c r="E219" s="98"/>
      <c r="F219" s="99"/>
      <c r="G219" s="111"/>
      <c r="H219" s="112"/>
      <c r="I219" s="113"/>
    </row>
    <row r="220" spans="1:9" x14ac:dyDescent="0.25">
      <c r="A220" s="97"/>
      <c r="B220" s="98"/>
      <c r="C220" s="99"/>
      <c r="D220" s="97"/>
      <c r="E220" s="98"/>
      <c r="F220" s="99"/>
      <c r="G220" s="111"/>
      <c r="H220" s="112"/>
      <c r="I220" s="113"/>
    </row>
    <row r="221" spans="1:9" x14ac:dyDescent="0.25">
      <c r="A221" s="97"/>
      <c r="B221" s="98"/>
      <c r="C221" s="99"/>
      <c r="D221" s="97"/>
      <c r="E221" s="98"/>
      <c r="F221" s="99"/>
      <c r="G221" s="111"/>
      <c r="H221" s="112"/>
      <c r="I221" s="113"/>
    </row>
    <row r="222" spans="1:9" x14ac:dyDescent="0.25">
      <c r="A222" s="97"/>
      <c r="B222" s="98"/>
      <c r="C222" s="99"/>
      <c r="D222" s="97"/>
      <c r="E222" s="98"/>
      <c r="F222" s="99"/>
      <c r="G222" s="111"/>
      <c r="H222" s="112"/>
      <c r="I222" s="113"/>
    </row>
    <row r="223" spans="1:9" x14ac:dyDescent="0.25">
      <c r="A223" s="100"/>
      <c r="B223" s="101"/>
      <c r="C223" s="102"/>
      <c r="D223" s="100"/>
      <c r="E223" s="101"/>
      <c r="F223" s="102"/>
      <c r="G223" s="114"/>
      <c r="H223" s="115"/>
      <c r="I223" s="116"/>
    </row>
    <row r="225" spans="1:9" x14ac:dyDescent="0.25">
      <c r="A225" s="120" t="s">
        <v>861</v>
      </c>
      <c r="B225" s="121"/>
      <c r="C225" s="121"/>
      <c r="D225" s="121"/>
      <c r="E225" s="121"/>
      <c r="F225" s="121"/>
      <c r="G225" s="121"/>
      <c r="H225" s="121"/>
      <c r="I225" s="122"/>
    </row>
  </sheetData>
  <mergeCells count="236">
    <mergeCell ref="A4:C4"/>
    <mergeCell ref="D4:F4"/>
    <mergeCell ref="G4:I4"/>
    <mergeCell ref="A19:C19"/>
    <mergeCell ref="D19:F19"/>
    <mergeCell ref="G19:I19"/>
    <mergeCell ref="A34:C34"/>
    <mergeCell ref="D34:F34"/>
    <mergeCell ref="G34:I34"/>
    <mergeCell ref="A5:C5"/>
    <mergeCell ref="D5:F5"/>
    <mergeCell ref="G5:I5"/>
    <mergeCell ref="A20:C20"/>
    <mergeCell ref="D20:F20"/>
    <mergeCell ref="G20:I20"/>
    <mergeCell ref="H21:I21"/>
    <mergeCell ref="A22:A23"/>
    <mergeCell ref="D22:D23"/>
    <mergeCell ref="G22:G23"/>
    <mergeCell ref="A7:A8"/>
    <mergeCell ref="D7:D8"/>
    <mergeCell ref="A9:C16"/>
    <mergeCell ref="D9:F16"/>
    <mergeCell ref="B6:C6"/>
    <mergeCell ref="H176:I176"/>
    <mergeCell ref="A225:I225"/>
    <mergeCell ref="A209:C209"/>
    <mergeCell ref="D209:F209"/>
    <mergeCell ref="A199:A200"/>
    <mergeCell ref="D199:D200"/>
    <mergeCell ref="G199:G200"/>
    <mergeCell ref="A201:C208"/>
    <mergeCell ref="A193:I193"/>
    <mergeCell ref="A194:C194"/>
    <mergeCell ref="D194:F194"/>
    <mergeCell ref="G194:I194"/>
    <mergeCell ref="B195:C195"/>
    <mergeCell ref="E195:F195"/>
    <mergeCell ref="H195:I195"/>
    <mergeCell ref="B198:C198"/>
    <mergeCell ref="E198:F198"/>
    <mergeCell ref="H198:I198"/>
    <mergeCell ref="A196:C196"/>
    <mergeCell ref="D196:F196"/>
    <mergeCell ref="G196:I196"/>
    <mergeCell ref="A211:C211"/>
    <mergeCell ref="D211:F211"/>
    <mergeCell ref="A197:C197"/>
    <mergeCell ref="A160:C160"/>
    <mergeCell ref="A145:C145"/>
    <mergeCell ref="D145:F145"/>
    <mergeCell ref="G145:I145"/>
    <mergeCell ref="B146:C146"/>
    <mergeCell ref="B132:C132"/>
    <mergeCell ref="E132:F132"/>
    <mergeCell ref="H132:I132"/>
    <mergeCell ref="A180:A181"/>
    <mergeCell ref="D180:D181"/>
    <mergeCell ref="G180:G181"/>
    <mergeCell ref="D160:F160"/>
    <mergeCell ref="G160:I160"/>
    <mergeCell ref="B161:C161"/>
    <mergeCell ref="E161:F161"/>
    <mergeCell ref="H161:I161"/>
    <mergeCell ref="A165:A166"/>
    <mergeCell ref="D165:D166"/>
    <mergeCell ref="G165:G166"/>
    <mergeCell ref="B179:C179"/>
    <mergeCell ref="E179:F179"/>
    <mergeCell ref="H179:I179"/>
    <mergeCell ref="B176:C176"/>
    <mergeCell ref="E176:F176"/>
    <mergeCell ref="D175:F175"/>
    <mergeCell ref="G175:I175"/>
    <mergeCell ref="A167:C174"/>
    <mergeCell ref="D167:F174"/>
    <mergeCell ref="G167:I174"/>
    <mergeCell ref="A175:C175"/>
    <mergeCell ref="B164:C164"/>
    <mergeCell ref="E164:F164"/>
    <mergeCell ref="H164:I164"/>
    <mergeCell ref="B117:C117"/>
    <mergeCell ref="E117:F117"/>
    <mergeCell ref="H117:I117"/>
    <mergeCell ref="B114:C114"/>
    <mergeCell ref="E114:F114"/>
    <mergeCell ref="H114:I114"/>
    <mergeCell ref="A113:C113"/>
    <mergeCell ref="D113:F113"/>
    <mergeCell ref="G113:I113"/>
    <mergeCell ref="D64:F64"/>
    <mergeCell ref="G64:I64"/>
    <mergeCell ref="B65:C65"/>
    <mergeCell ref="E65:F65"/>
    <mergeCell ref="H65:I65"/>
    <mergeCell ref="A69:A70"/>
    <mergeCell ref="D69:D70"/>
    <mergeCell ref="G69:G70"/>
    <mergeCell ref="B50:C50"/>
    <mergeCell ref="E50:F50"/>
    <mergeCell ref="H50:I50"/>
    <mergeCell ref="A54:A55"/>
    <mergeCell ref="D54:D55"/>
    <mergeCell ref="G54:G55"/>
    <mergeCell ref="A56:C63"/>
    <mergeCell ref="D56:F63"/>
    <mergeCell ref="G56:I63"/>
    <mergeCell ref="A64:C64"/>
    <mergeCell ref="B53:C53"/>
    <mergeCell ref="E53:F53"/>
    <mergeCell ref="H53:I53"/>
    <mergeCell ref="B213:C213"/>
    <mergeCell ref="E213:F213"/>
    <mergeCell ref="A212:C212"/>
    <mergeCell ref="D212:F212"/>
    <mergeCell ref="D201:F208"/>
    <mergeCell ref="G201:I208"/>
    <mergeCell ref="A182:C189"/>
    <mergeCell ref="D182:F189"/>
    <mergeCell ref="G182:I189"/>
    <mergeCell ref="G197:I197"/>
    <mergeCell ref="G209:I223"/>
    <mergeCell ref="B210:C210"/>
    <mergeCell ref="E210:F210"/>
    <mergeCell ref="A214:A215"/>
    <mergeCell ref="D214:D215"/>
    <mergeCell ref="A216:C223"/>
    <mergeCell ref="D216:F223"/>
    <mergeCell ref="D197:F197"/>
    <mergeCell ref="A152:C159"/>
    <mergeCell ref="D152:F159"/>
    <mergeCell ref="E146:F146"/>
    <mergeCell ref="H146:I146"/>
    <mergeCell ref="B149:C149"/>
    <mergeCell ref="E149:F149"/>
    <mergeCell ref="H149:I149"/>
    <mergeCell ref="A150:A151"/>
    <mergeCell ref="D150:D151"/>
    <mergeCell ref="G150:G151"/>
    <mergeCell ref="G152:I159"/>
    <mergeCell ref="A133:A134"/>
    <mergeCell ref="D133:D134"/>
    <mergeCell ref="G133:G134"/>
    <mergeCell ref="A135:C142"/>
    <mergeCell ref="D135:F142"/>
    <mergeCell ref="G135:I142"/>
    <mergeCell ref="A118:A119"/>
    <mergeCell ref="D118:D119"/>
    <mergeCell ref="G118:G119"/>
    <mergeCell ref="A120:C127"/>
    <mergeCell ref="D120:F127"/>
    <mergeCell ref="G120:I127"/>
    <mergeCell ref="B129:C129"/>
    <mergeCell ref="E129:F129"/>
    <mergeCell ref="H129:I129"/>
    <mergeCell ref="A128:C128"/>
    <mergeCell ref="D128:F128"/>
    <mergeCell ref="G128:I128"/>
    <mergeCell ref="A84:A85"/>
    <mergeCell ref="D84:D85"/>
    <mergeCell ref="G84:G85"/>
    <mergeCell ref="A86:C93"/>
    <mergeCell ref="D103:D104"/>
    <mergeCell ref="G103:G104"/>
    <mergeCell ref="A105:C112"/>
    <mergeCell ref="D105:F112"/>
    <mergeCell ref="G105:I112"/>
    <mergeCell ref="D86:F93"/>
    <mergeCell ref="G86:I93"/>
    <mergeCell ref="A98:C98"/>
    <mergeCell ref="D98:F98"/>
    <mergeCell ref="G98:I98"/>
    <mergeCell ref="B99:C99"/>
    <mergeCell ref="E99:F99"/>
    <mergeCell ref="H99:I99"/>
    <mergeCell ref="A103:A104"/>
    <mergeCell ref="B102:C102"/>
    <mergeCell ref="E102:F102"/>
    <mergeCell ref="H102:I102"/>
    <mergeCell ref="B83:C83"/>
    <mergeCell ref="E83:F83"/>
    <mergeCell ref="H83:I83"/>
    <mergeCell ref="B80:C80"/>
    <mergeCell ref="E80:F80"/>
    <mergeCell ref="H80:I80"/>
    <mergeCell ref="A79:C79"/>
    <mergeCell ref="D79:F79"/>
    <mergeCell ref="G79:I79"/>
    <mergeCell ref="G2:I2"/>
    <mergeCell ref="A37:A38"/>
    <mergeCell ref="D37:D38"/>
    <mergeCell ref="B33:C33"/>
    <mergeCell ref="E33:F33"/>
    <mergeCell ref="H33:I33"/>
    <mergeCell ref="B18:C18"/>
    <mergeCell ref="E18:F18"/>
    <mergeCell ref="H18:I18"/>
    <mergeCell ref="G9:I16"/>
    <mergeCell ref="A17:C17"/>
    <mergeCell ref="D17:F17"/>
    <mergeCell ref="H3:I3"/>
    <mergeCell ref="G7:G8"/>
    <mergeCell ref="A2:C2"/>
    <mergeCell ref="D2:F2"/>
    <mergeCell ref="B3:C3"/>
    <mergeCell ref="E3:F3"/>
    <mergeCell ref="G37:G38"/>
    <mergeCell ref="D24:F31"/>
    <mergeCell ref="G24:I31"/>
    <mergeCell ref="A32:C32"/>
    <mergeCell ref="D32:F32"/>
    <mergeCell ref="G32:I32"/>
    <mergeCell ref="E6:F6"/>
    <mergeCell ref="H6:I6"/>
    <mergeCell ref="G17:I17"/>
    <mergeCell ref="B21:C21"/>
    <mergeCell ref="E21:F21"/>
    <mergeCell ref="A71:C78"/>
    <mergeCell ref="D71:F78"/>
    <mergeCell ref="G71:I78"/>
    <mergeCell ref="B68:C68"/>
    <mergeCell ref="E68:F68"/>
    <mergeCell ref="H68:I68"/>
    <mergeCell ref="A39:C46"/>
    <mergeCell ref="D39:F46"/>
    <mergeCell ref="G39:I46"/>
    <mergeCell ref="A49:C49"/>
    <mergeCell ref="D49:F49"/>
    <mergeCell ref="G49:I49"/>
    <mergeCell ref="B36:C36"/>
    <mergeCell ref="E36:F36"/>
    <mergeCell ref="H36:I36"/>
    <mergeCell ref="A35:C35"/>
    <mergeCell ref="D35:F35"/>
    <mergeCell ref="G35:I35"/>
    <mergeCell ref="A24:C31"/>
  </mergeCells>
  <pageMargins left="0.511811024" right="0.511811024" top="0.78740157499999996" bottom="0.78740157499999996" header="0.31496062000000002" footer="0.31496062000000002"/>
  <pageSetup paperSize="9" orientation="portrait" horizontalDpi="300" verticalDpi="300" r:id="rId1"/>
  <headerFooter>
    <oddHeader>&amp;C&amp;"Comic Sans MS,Negrito"&amp;15Cartas de Combate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Planilha Base</vt:lpstr>
      <vt:lpstr>Tabela de Combate</vt:lpstr>
      <vt:lpstr>Manobras</vt:lpstr>
      <vt:lpstr>Cartas de Combate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2006-09-25T12:47:36Z</dcterms:created>
  <dcterms:modified xsi:type="dcterms:W3CDTF">2025-04-12T15:22:27Z</dcterms:modified>
</cp:coreProperties>
</file>